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0" windowHeight="14175" activeTab="0"/>
  </bookViews>
  <sheets>
    <sheet name="IJS NOV-DEC 2010" sheetId="1" r:id="rId1"/>
  </sheets>
  <definedNames>
    <definedName name="_xlnm.Print_Area" localSheetId="0">'IJS NOV-DEC 2010'!$A$1:$X$815</definedName>
  </definedNames>
  <calcPr fullCalcOnLoad="1"/>
</workbook>
</file>

<file path=xl/sharedStrings.xml><?xml version="1.0" encoding="utf-8"?>
<sst xmlns="http://schemas.openxmlformats.org/spreadsheetml/2006/main" count="1731" uniqueCount="703">
  <si>
    <t>Igor Muševič in Miha Škarabot</t>
  </si>
  <si>
    <t>09089 in 12338</t>
  </si>
  <si>
    <t>Laser tweezers</t>
  </si>
  <si>
    <t>Sistem omogočija manipulacijo mikronskih in submikronskih delcev v mehki snovi, npr. koloidov trdnih delcev v tekočih kristalih</t>
  </si>
  <si>
    <t>The system provides for manipulation of micro- and submicro-sized particles in soft matter, in particular colloids of solid particles and liquid crystals.</t>
  </si>
  <si>
    <t>Vid Bobnar</t>
  </si>
  <si>
    <t>System for high-temperature dielectric characterization</t>
  </si>
  <si>
    <t>Oprema je namenjena za meritve dielektričnih lastnosti snovi pri visokih temperaturah, do 1000K</t>
  </si>
  <si>
    <t>The euipment is used for measurements of dielektric propertiers of matter at hight temperatures, up to 1000K.</t>
  </si>
  <si>
    <t>System for substrate cleaning</t>
  </si>
  <si>
    <t/>
  </si>
  <si>
    <t>Oprema omogoča pripravo ultračistih površin za nanos tankih prevlek mehkih in trdnih snovi, predvsem tekočih kristalov.</t>
  </si>
  <si>
    <t>The equipment provides for preparation of ultra-clean surfaces for deposition of thin films of soft and solid matter, in particular liquid crystals.</t>
  </si>
  <si>
    <t>System for fluorescence microspectroscopy</t>
  </si>
  <si>
    <t>Oprema je namenjena raziskovanju celic in interakcij v bioloških sistemih s pomočjo fluorescenčne konfokalne mikrospektroskopije in omogoča zajem fluorescenčnega emisijskega spektra (spektralna ločljivost nekaj nm) znotraj posameznih slikovnih elementov 3D slike ločljivosti 180 nm x 180 nm x 450 nm s časovno ločljivostjo 10 ms. Za raziskave ni potrebna fiksacija biološkega materiala, ker sistem omogoča tudi in-vitro poskuse na vitalnih celičnih linijah direktno v gojilnih posodah z ultra-tankim dnom.</t>
  </si>
  <si>
    <t>System is devoted for exploration of cells and interactions in biological systems with the usage of fluorescence confocal microspectroscopy and enables detection of fluorescence emmision spectra (spectral resolution of few nm) within individual pixels of 3D picture with the resolution of 180 nm x 180 nm x 450 nm with time resolution of 10 ms. Fixation of biological material is not needed as the system allows in-vitro experimentation on vital cell-lines directly in ultra-thin-bottom flasks in which cell can grow.</t>
  </si>
  <si>
    <t>J3-2270</t>
  </si>
  <si>
    <t>J7-0337</t>
  </si>
  <si>
    <t>Boštjan Zalar</t>
  </si>
  <si>
    <t>07527</t>
  </si>
  <si>
    <t>High-resolution 500 MHz magnetic resonance spectrometer for solid state</t>
  </si>
  <si>
    <t>Digitalni visokoločljivi spektrometer omogoča eno- in večddimenzionalne magnetoresonančne meritve lokalnih statičnih in dinamičnih lastnosti na molekularni in atomski skali v mehkih in trdnih snoveh, merjenje difuzijske konstante ter mikroslikanje z magnetno resonanco.</t>
  </si>
  <si>
    <t>Digital high-resolution spectrometer for one- and multidimensional magnetic resonance measurements of local static and dynamic properties on the molecular and atomic scale in soft and solid matter, measurements of diffusion coefficients as well as magnetic resonance microimaging.</t>
  </si>
  <si>
    <t>Naprava za nanos PVD prevlek</t>
  </si>
  <si>
    <t>Deposition system for preparation of PVD coatings</t>
  </si>
  <si>
    <t>Depozicija 3 µm debele trde prevleke na podlage, ki zasedajo volumen 400 mm v premeru in 400 mm v višino stane okrog 500 € (cena vključuje izrabo tarč, porabo električne energije in delovnih plinov, mehansko predpripravo in čiščenje podlag, saržiranje in delo dveh operaterjev). Postopek nanašanja 3 µm debele prevleke traja okrog 8ur.</t>
  </si>
  <si>
    <t>Deposition of 3µm thick hard coating on substrates which occupy the usable volume 400 mm in diameter and 400 mm in height cost app. 600 € (the cost include the  target, gases and energy consumption, mechanical preatreatment and cleaning of substrates, loading, fixturing, personnel cost). Total time needed for one batch is app. 8 hour.</t>
  </si>
  <si>
    <t>Nanos trdih PVD prevlek za zaščito orodij in strojnih delov</t>
  </si>
  <si>
    <t>Deposition of PVD hard coatings for protection of tools and components</t>
  </si>
  <si>
    <t>L2-9189</t>
  </si>
  <si>
    <t>L2-0388</t>
  </si>
  <si>
    <t>Microhardness tester</t>
  </si>
  <si>
    <t>only operator cost is charged (28,2 €/h)</t>
  </si>
  <si>
    <t>Merjenje mikrotrdote  in modula indentacije z metodo odtiskovanja z diamantno konico. Obtežitev konice je od 40 mg do 100 g.</t>
  </si>
  <si>
    <t>Microhardness in indentation modul measurements using a diamond tip. The load range is from 40 mg to 100 g.</t>
  </si>
  <si>
    <t>L2-0858</t>
  </si>
  <si>
    <t>L2-2100</t>
  </si>
  <si>
    <t>Magnetron sources and power supply for deposition of low temperature hard coatings</t>
  </si>
  <si>
    <t>Depozicija 3 µm debele trde prevleke na podlage, ki zasedajo volumen 400 mm v premeru in 400 mm v višino stane okrog 500 € (cena vključuje izrabo tarč, porabo električne energije in delovnih plinov, mehansko predpripravo in čiščenje podlag, saržiranje, delo dveh operaterjev). Postopek nanašanja 3 µm debele prevleke traja okrog 8ur.</t>
  </si>
  <si>
    <t>Nanos trdih PVD prevlek pri temperaturi pod 200 °C z pulznim magnetronskim naprševanjem.</t>
  </si>
  <si>
    <t>Deposition of low temperature hard coatings by pulsed magnetron sputtering at temperature bellow 200 °C.</t>
  </si>
  <si>
    <t>Upgrade of stylus profilometer</t>
  </si>
  <si>
    <t>Analiza topografije površine podlag pred in po nanosu prevlek. Merjenje debeline tankih plasti.</t>
  </si>
  <si>
    <t>Study of substrate topography before and after deposition. Thin film thickness measurement.</t>
  </si>
  <si>
    <t>L2-2150</t>
  </si>
  <si>
    <t>Zunanjim uporabnikom zaračunavamo delo operaterja (28.2 €/uro)</t>
  </si>
  <si>
    <t>FTIR spectrometer</t>
  </si>
  <si>
    <t>Dostop do in delo na opremi sta možna. Pogoji dostopa in cena: po dogovoru. Kontakt: T. Skapin</t>
  </si>
  <si>
    <t>Access and work on the equipment is possible. Access conditions and prices:  individually appointed. Contact: T. Skapin</t>
  </si>
  <si>
    <t>Raziskovalni FTIR spektrometer srednjega razreda. Območje: 30 - 10.000 cm-1; ločljivost &lt; 0.3 cm-1. Dodatna oprema: visokotemperaturna celica, nizkotemperaturna celica, fotoakustični detektor.</t>
  </si>
  <si>
    <t>Medium class research FTIR spectrometer. Range: 30 - 10.000 cm-1; resolution &lt; 0.3 cm-1. Additional equipment: low temperature cell, high temperature cell, photoacoustic detector.</t>
  </si>
  <si>
    <t>L2-2211</t>
  </si>
  <si>
    <t>V4-0490</t>
  </si>
  <si>
    <t>Z1-6524</t>
  </si>
  <si>
    <t>Z1-7037</t>
  </si>
  <si>
    <t>X-ray powder diffractometer</t>
  </si>
  <si>
    <t>Dostop do opreme je možen. Delo na opremi je možno le z ustreznim izpitom iz varstva pred sevanji. Pogoji dostopa in cena: po dogovoru. Kontakt: T. Skapin</t>
  </si>
  <si>
    <t>Access to the equipment is possible. Work is possible only with a valid radiation safety certificate. Access conditions and prices:  individually appointed. Contact: T. Skapin</t>
  </si>
  <si>
    <t>Praškovni difraktometer za delo z občutljivimi vzorci, snemanje v kapilari.</t>
  </si>
  <si>
    <t>Powder diffractometer for sensitive samples, work in capillaries.</t>
  </si>
  <si>
    <t>P2-0095</t>
  </si>
  <si>
    <t>Roman Trobec</t>
  </si>
  <si>
    <t>Parallel computer (34 CPU - toroidal 6-mesh)</t>
  </si>
  <si>
    <t>ZETAPals, Zeta potential Analyser, Brookhaven Instruments Corporation</t>
  </si>
  <si>
    <t>Oprema je na voljo na Institutu Jožef Stefan, na Odseku za inženirsko keramiko</t>
  </si>
  <si>
    <t>L2-9360</t>
  </si>
  <si>
    <t>Aleš Dakskobler</t>
  </si>
  <si>
    <t>Physica MCR301 Modular Compact Rheometer, Anton Paar</t>
  </si>
  <si>
    <t>The equipment is designed for the measurement of rheological properties of liquids, suspensions and pastes. The measurements can be conducted in rotational or oscilation modes. The measurement of rheologival properties can also be conducted in magnetic field.</t>
  </si>
  <si>
    <t>Oprema je namenjena merjenju reoloških lastnosti tekočin, suspenzij in past. Meritve je mogoče opravljati v rotacijskem in oscilacijskem načinu. Omogoča tudi merjenje reoloških lastnosti v magnetnem polju.</t>
  </si>
  <si>
    <t xml:space="preserve">Glavni uporabniki vzporednega računalnika so raziskovalci programske skupine P2-0095. Oprema je ob predhodnem dogovoru prosto dostopna za raziskovalne namene. Preostali čas je na voljo tudi dodiplomskim in podiplomskim študentom. Uporaba računalnika je brezplačna.  </t>
  </si>
  <si>
    <t>Main users of the parallel computer are researchers from the Program Group P2-0095. The equipment is available also for research purposes after mutual agreement. The remaining CPU time is available for graduate and postgraduate students. No financial refund requested for the usage.</t>
  </si>
  <si>
    <t>Analiza izotopske sestave vodika, ogljika in dušika v organskih spojinah po ločbi s plinskim kromatografom</t>
  </si>
  <si>
    <t>Powder X-ray diffraction, Bruker D4</t>
  </si>
  <si>
    <t>Compound-specific stable isotope analysis of  hydrogen, carbon and nitrogen after separation by gass chromatography and combustion</t>
  </si>
  <si>
    <t>M2-0103                M2-0018</t>
  </si>
  <si>
    <t>PR-01872           PR-02727</t>
  </si>
  <si>
    <t>Vzporedni računalnik je namenjen razvoju in izvajanju računsko zahtevnih programov, študiju zahtevnosti računanja in proučevanju povezovalnih omrežji.</t>
  </si>
  <si>
    <t>Parallel computer is intended for developing and running of the computationally demanding applications, for studying the computational complexity and for investigating the interconnection networks.</t>
  </si>
  <si>
    <t xml:space="preserve">V2-0127 </t>
  </si>
  <si>
    <t xml:space="preserve">COST IC0805, </t>
  </si>
  <si>
    <t>BI-UA/09-10-001</t>
  </si>
  <si>
    <t xml:space="preserve">(CRP) Računske Grid tehnologije za učinkovitejo uporabo uporabo računalniških virov v podjetjih </t>
  </si>
  <si>
    <t>Laboratory sputtering equipment</t>
  </si>
  <si>
    <t>Naprševanja kovinskih elektrod (Au, Pt, Ag, Ti, Cr, Cu, zlitine itd) na različne vzorce do velikost 4 cm. Cena in čas po dogovoru.</t>
  </si>
  <si>
    <t>Sputtering of metallic electrode on different materials(Au, Pt, Ag, Ti, Cr, Cu, alloys etc.). Price and availabillity by arragement.</t>
  </si>
  <si>
    <t>367626,37626 01</t>
  </si>
  <si>
    <t xml:space="preserve">45525
45813
45814
46012
46817
45874
45874  01
47093
46815
46956
46955
47204
47142
47144
47262
47263
47495
48017
48018
48019
48027
48034
47797
</t>
  </si>
  <si>
    <t>31837 03</t>
  </si>
  <si>
    <t>45700,45700 01</t>
  </si>
  <si>
    <t>44551,44551-1,44551-2,44551-01</t>
  </si>
  <si>
    <t xml:space="preserve">47382
47438
47452
47974
47431
47922
47936
47936  01
47439
47441
47440
</t>
  </si>
  <si>
    <t xml:space="preserve">48324
47428
47428 01
</t>
  </si>
  <si>
    <t xml:space="preserve">50259
50259 02
50259 04
50259 06
50259 08
50259 10
50259 12
50259 14
50259 16
50259 18
</t>
  </si>
  <si>
    <t>OS25616</t>
  </si>
  <si>
    <t>46613 01,46613 02,47447</t>
  </si>
  <si>
    <t>41239,41239 01</t>
  </si>
  <si>
    <t>42727,42727 1,42727-1</t>
  </si>
  <si>
    <t>Skupaj lastna cena/uro</t>
  </si>
  <si>
    <t>Cena/uro za uporabo raziskovalne opreme            ( v EUR)</t>
  </si>
  <si>
    <t>http://www.ijs.si/ijsw/Objave</t>
  </si>
  <si>
    <t>Stroški amortizacije na uro</t>
  </si>
  <si>
    <t>Stroški materiala in storitev za vzdrževanje opeme na uro</t>
  </si>
  <si>
    <t>Stroški dela na uro</t>
  </si>
  <si>
    <t>IJS</t>
  </si>
  <si>
    <t>Naprševanje kovinskih elektrod na različne materiale. Možnost naprševanja do treh različnih kovinskih plasti v enem ciklusu.</t>
  </si>
  <si>
    <t>Sputtering of metal electrodes on different materials. Option sputtering up to three different metal layers in a single cycle.</t>
  </si>
  <si>
    <t>J2-1227</t>
  </si>
  <si>
    <t>L2-1187</t>
  </si>
  <si>
    <t>J2-9090</t>
  </si>
  <si>
    <t>Laboratory isostatic pressure</t>
  </si>
  <si>
    <t>Izostasko stiskanje prahov v končno obliko do velikost 7 x 20 cm. Cena in čas po dogovoru.</t>
  </si>
  <si>
    <t>Izostatic pressing of different powders in to final shape with dimensions 7 x 20 cm.  Price and availabillity by arragement.</t>
  </si>
  <si>
    <t xml:space="preserve">Izostasko stiskanje, maksimalni pritisk 400 Mpa, temperatura 80oC. </t>
  </si>
  <si>
    <t>Izostatic pressing with maksimum poressure of 400 Mpa and temperature of 80oC.</t>
  </si>
  <si>
    <t>L2-2343</t>
  </si>
  <si>
    <t>Differential Scanning Calorimeter (temperature range  - 180ºC do + 700ºC)</t>
  </si>
  <si>
    <t xml:space="preserve">Diferenčni dinamični kalorimeter je dostopen za termične analize različnih trdnih in tekočih vzorcev. Pomembno je, da so vzorci v izbranem temperaturnem območju analize obstojni, oziroma, da razpadajo brez ljudem, aparaturi in okolju nevarnih  produktov. Cena analiz je odvisna predvsem od izbranega temperaturnega programa, torej temperaturnega območja, hitrosti segrevanja in/ali ohlajanja, dolžine izotermnih segmentov  in atmosfere. </t>
  </si>
  <si>
    <t xml:space="preserve">Differential scanning calorimeter is suitablle for thermal analyses of different solid and liquid samples. The samples should be stable in the selected temperature range of the analysis, or the evolved products of decomposition should not be harmful for staff, equipment and environment. The cost of the analyses depends mainly on the selected temperature programme, that is the temperature range, heating/cooling rate, duration of isothermal segments and atmosphere. </t>
  </si>
  <si>
    <t>Diferenčni dinamični kalorimeter (DSC) je aparatura, s katero določamo entalpijske spremembe in temperature prehodov, ki so posledica različnih kemijskih ali fizikalnih procesov (kemijske reakcije, fazne premene,...) med segrevanjem in/ali ohlajanjem vzorcev po izbranem temperaturnem programu in v izbrani atmosferi. Metoda je primerna za analizo trdnih in tekočih vzorcev z masami od nekaj mg do nekaj 10 mg v temperaturnem območju od -180ºC do + 700ºC.</t>
  </si>
  <si>
    <t>Differential scanning calorimeter (DSC) is research equipment for determination of enthalpy changes and transition temperatures in
solids and liquid samples due to chemical and physical processes (chemical reactions, phase transitions,...) under controlled
temperature change in a controlled atmosphere. The method is suitable for analysis of solid and liquid samples with masses of a few mg to a few 10 mg in the temperature range between  -180ºC to + 700ºC.</t>
  </si>
  <si>
    <t>Computer equipment for the semantic information services</t>
  </si>
  <si>
    <t>Storitve delno ali v celoti producirane na opremi iz paketa so prosto dosegljive preko http://www.videolectures.net (video predavanja), http://nl2.ijs.si/ (storitve za označevanje naravnega jezika in korpusi)</t>
  </si>
  <si>
    <t>Services partialy or completely produced or running on the equipment can be acessed on http://www.videolectures.net (video lectures), http://nl2.ijs.si/ (natural language tagging and corpora)</t>
  </si>
  <si>
    <t>Razvoj novih računalniških programov in metod za semantično analizo velikih podatkovnih in tekstovnih zbirk.</t>
  </si>
  <si>
    <t>Development of new computer programs and methods for semantic analysis of large data and text collections.</t>
  </si>
  <si>
    <t>SEKT EU IST IP 2003-506826</t>
  </si>
  <si>
    <t>ECOGEN QLRT-2001-01666</t>
  </si>
  <si>
    <t xml:space="preserve">MEDINET </t>
  </si>
  <si>
    <t>L6-6373</t>
  </si>
  <si>
    <t>Equipment for recording and semantic analysis of multimedia data</t>
  </si>
  <si>
    <t>Miran Čeh</t>
  </si>
  <si>
    <t>Low-energy ion-miller for TEM specimen preparation (Technoorg Linda, Gentle Mill)</t>
  </si>
  <si>
    <t xml:space="preserve">Opremo uporabljajo šolani operaterji, ki lahko analize izvajajo tudi za druge raziskovalne organizacije. Cena je odvisna od zahtevnosti analiz. </t>
  </si>
  <si>
    <t>Specific training is required to operate the equipment. Trained operaters can perform analyses for users from other research institutions. Price is dependent on a complexity of analyses.</t>
  </si>
  <si>
    <t>Oprema je namenjena pripravi vzorcev za presevno elektronsko mikroskopijo (TEM). Nizka energija ionskega jedkanja omogoča pripravo vzorcev brez amorfne plasti na površini vzorca.</t>
  </si>
  <si>
    <t>The equipment is dedicated for specimen preparation for TEM observations. Low-energy ion-milling enables preparation of specimens without amorphous thin film on the specimen surface.</t>
  </si>
  <si>
    <t>J2-6705</t>
  </si>
  <si>
    <t>Z2-6621</t>
  </si>
  <si>
    <t>Z1-6493</t>
  </si>
  <si>
    <t>Scanning electron microscope with field emission gun (FEG) electron source (Jeol JEM-7600F)</t>
  </si>
  <si>
    <t>Opremo uporabljajo šolani operaterji, ki lahko analize izvajajo tudi za druge raziskovalne organizacije. Cena je odvisna od zahtevnosti analiz.</t>
  </si>
  <si>
    <t>Oprema je namenjena mikrostrukturni karakterizaciji materialov. Gre za vrhunsko aparaturo, ki omogoča slikovne ločljivosti nekaj nm, kvalitativno in kvantitativno kemijsko analizo z mikronskega področja z metodama EDXS in WDXS ter elektronsko litografijo.</t>
  </si>
  <si>
    <t>The FEG-SEM is state-of-art scanning electron microscope that enables complete microstructural characterization of materials: image resolution of few nm, qualitative and quantitative chemical analysis on micron scale and electron litography.</t>
  </si>
  <si>
    <t>J2-7133</t>
  </si>
  <si>
    <t>Atomic Force Microscope</t>
  </si>
  <si>
    <t>Oprema je namenjena za merjenje lokalnih lastnosti materialov,  kot sta morfologija ali magnetno polje, s pomočjo sonde, ki se nahaja zelo blizu površine. Omogoča  kvalitativno in kvantitativno analizo.</t>
  </si>
  <si>
    <t xml:space="preserve">Dedicated for measurements of local magnetic fields and morphology by applying a probe very close to the investigated surface. Qualitative and quantitavie types of analysis are possible. </t>
  </si>
  <si>
    <t>J2-7432</t>
  </si>
  <si>
    <t>Goran Dražić</t>
  </si>
  <si>
    <t>High resolution polarised light optical micros</t>
  </si>
  <si>
    <t>Optični mikroskop je namenjen opazovanju in slikanju vzorcev s pomočjo vidne</t>
  </si>
  <si>
    <t>Optical microscope is used for observation and imaging of samples using</t>
  </si>
  <si>
    <t>L2-9175</t>
  </si>
  <si>
    <t>Storitve delno ali v celoti producirane, ali delujoče na opremi iz paketa so prosto dosegljive preko http://www.videolectures.net (video predavanja), http://isambard.ijs.si/triplet/semgraph/ (avtomatska analiza in izdelava povzetkov dokumentov), http://historyviz.ijs.si (predstavitev zgodovinskega pogleda na osebe in dogodke opisane v wikipedia.com)</t>
  </si>
  <si>
    <t>Services partialy or completely produced or running on the equipment can be acessed on http://www.videolectures.net (video lectures), http://isambard.ijs.si/triplet/semgraph/ ( automatic analysis and summarization of documents), http://historyviz.ijs.si (different entities from wikipedia data described and put in historical perspective)</t>
  </si>
  <si>
    <t>Zajemanje, shranjevanje, obdelava in semantični analiza velikih količin podatkov. Poudarek je na multimedijskih vsebinah (analiza slik in videa), tekstovnih in spletnih vsebinah in zbirkah strukturiranih podatkov.</t>
  </si>
  <si>
    <t>Recording, storage, processing and semantic analysis of large amounts of data. The focus is on multimedia content (image and video analysis), text and web content and structured data collections.</t>
  </si>
  <si>
    <t>IST WORLD FP6-015823</t>
  </si>
  <si>
    <t xml:space="preserve">VoiceTRAN II M2-0132 </t>
  </si>
  <si>
    <t xml:space="preserve">IQ FP6-516169 </t>
  </si>
  <si>
    <t>medinet+</t>
  </si>
  <si>
    <t>Human motion optical measurement system</t>
  </si>
  <si>
    <t>Po predhodnem dogovoru je možen najem opreme. Oprema je fiksno nameščena v laboratoriju na IJS in je pravilome ne prenašamo, razen v izjemnih primerih. Nudimo tudi tehnično pomoč pri uporabi opreme. Delo se zaračunava po ceniku IJS.</t>
  </si>
  <si>
    <t xml:space="preserve">We can arrange all kinds of kinematic and force measurement of human motion providing that measurements take place in our laboratory. The price is according to the JSI personnel price list. </t>
  </si>
  <si>
    <t>3D merjenje gibanja pri človeku z natančnostjo pod 1 mm s šestimi kamerami, volumen merjenja do 10 m3, frekvenca meritve do 100 Hz. Meritev se izvaja s pomočjo odsevnikov )markerjev=, ki jih nalepimo na točko, ki jo želimo opazovati.</t>
  </si>
  <si>
    <t>7.OP CONFIDENCE</t>
  </si>
  <si>
    <t>Universal research robot</t>
  </si>
  <si>
    <t>Igor Križaj</t>
  </si>
  <si>
    <t>Struktura lastne cene za uporabo raziskovalne opreme</t>
  </si>
  <si>
    <t>Micro LC system for collection and application of fraction</t>
  </si>
  <si>
    <t>According to agreement</t>
  </si>
  <si>
    <t>Sistem za tekočinsko kromatorgrafijo, namenjen separaciji bioloških molekul na osnovi razlik molekul po masi, električnem naboju, biološki afiniteti in adsorbcijskih lastnostih pri višjem tlaku (FPLC/HPLC). Fotometrična detekcija, avtomatsko zbiranje frakcij</t>
  </si>
  <si>
    <t>Liquid chromatography system for separation of biological molecules on the basis of their difference in molecular mass, electric charge, biological affinity and adsorption characteristics at higher pressure (FPLC/HPLC). Photometric detection, automatic fraction collexction</t>
  </si>
  <si>
    <t>J3-0389</t>
  </si>
  <si>
    <t>J3-0386</t>
  </si>
  <si>
    <t>J7-2230</t>
  </si>
  <si>
    <t>Robota zaradi kompleksnosti upravljanja in s tem povezane nevarnosti poškodb opreme ne posojamo. Po predhodnem dogovoru se lahko pri nas izvajajo eksperimenti, ki jih sami pripravimo. Delo se zaračunava po ceniku IJS.</t>
  </si>
  <si>
    <t>The robot can be hired for experimental work providing that the experiments are prepared and executed by our personnel.  We charge according to the JSI personnel price list.</t>
  </si>
  <si>
    <t xml:space="preserve">Univerzalni robot, 7 stopenj, nosilnost 10 Kg, frekvenca trajektorije do 700 Hz, regulacija sile na vrhu robota, integriran na mobilni ploščadi. </t>
  </si>
  <si>
    <t xml:space="preserve">5.OP EUROSHOE </t>
  </si>
  <si>
    <t>6.OP PACO+</t>
  </si>
  <si>
    <t>L2-6562</t>
  </si>
  <si>
    <t>L2-6629</t>
  </si>
  <si>
    <t>Climatic chamber</t>
  </si>
  <si>
    <t>Nudimo vse vrste uslug in najema klimatske komore. Cena klimatske komore na dan je cca 200 EUR. Delo se zaračunava po ceniku IJS.</t>
  </si>
  <si>
    <t xml:space="preserve">Laboratory for anthropocentric studies and computer forensics </t>
  </si>
  <si>
    <t>Ni na razpolago</t>
  </si>
  <si>
    <t>Not for public use</t>
  </si>
  <si>
    <t>Evalvacija uporabnosti programske opreme</t>
  </si>
  <si>
    <t>Usability evaluation software</t>
  </si>
  <si>
    <t>We offer our climatic chamber for all kinds of experiments and treatments. The daily rate is approximatelly 200 EUR. The work of our personnel we charge according to the JSI personnel price list.</t>
  </si>
  <si>
    <t xml:space="preserve">Klimatska komora je namenjena testiranju v eksteremnih okoljih. Omogoča simuliranje pogojev od -30°  do +50°C, različne stopnje vlažnosti zraka in koncenracijo kisika do višine 15000m. Dimenzije komore so 3m x 3m x 3m.
</t>
  </si>
  <si>
    <t>P2-0076-1</t>
  </si>
  <si>
    <t>L7-9731</t>
  </si>
  <si>
    <t>L7-2413</t>
  </si>
  <si>
    <t>P1-0035</t>
  </si>
  <si>
    <t>Svjetlana Fajfer</t>
  </si>
  <si>
    <t>Heterogeneous multi processing system-GRID</t>
  </si>
  <si>
    <t>Numerično modeliranje kompleksnih sistemov</t>
  </si>
  <si>
    <t>Numerical modelling of complex systems</t>
  </si>
  <si>
    <t>P1-0055</t>
  </si>
  <si>
    <t xml:space="preserve">Experimental power system based on PEM fuel cells </t>
  </si>
  <si>
    <t>38499.38500,38518,38519,38520,38521,38616,38897,38560,38597,38598,38531,38532,38594,38595,38596,38615,</t>
  </si>
  <si>
    <t>39000,39000 01</t>
  </si>
  <si>
    <t>OS25912</t>
  </si>
  <si>
    <t>OS21974</t>
  </si>
  <si>
    <t>OS23172</t>
  </si>
  <si>
    <t>OS22704</t>
  </si>
  <si>
    <t>OS23114</t>
  </si>
  <si>
    <t>OS22274</t>
  </si>
  <si>
    <t>OS22587</t>
  </si>
  <si>
    <t xml:space="preserve"> </t>
  </si>
  <si>
    <t xml:space="preserve">Eksperimentalni sistem sestavlja 1kW PEM gorivne celice, viri vodika, hranilnik vodika, elektronsko breme in kontrolni sistem za nadzor in vodenje. Sistem je namenjen testiranju različnih podsklopov, ki se uporabljajo pri gradnji sistemov, ki kot energetski vir uporabljajo PEM gorivne celice. </t>
  </si>
  <si>
    <t>The experimental system consists of 1kW PEM fuel cells generator setup, various hydrogen sources, hydrogen storage, elecronic load and computer system for monitoring and control. The system is used for testing of various devices and subsystems that are used in the design of different PEM fuel cells based systems.</t>
  </si>
  <si>
    <t>P2-0001 Program Sistemi in vodenje</t>
  </si>
  <si>
    <t xml:space="preserve">Razvoj demonstracijskega prototipa kogeneracije na osnovi gorivnih celic za vojaške namene </t>
  </si>
  <si>
    <t xml:space="preserve">Keramični procesor za razklop goriva in čiščenje izhodnih plinov </t>
  </si>
  <si>
    <t xml:space="preserve">Humanoidnega robota zaradi kompleksnosti upravljanja in s tem povezane nevarnosti poškodb opreme ne posojamo. Po predhodnem dogovoru se lahko pri nas izvajajo eksperimenti, ki jih sami pripravimo. Pri tem zaračunamo ceno ure po ceniku IJS </t>
  </si>
  <si>
    <t>Imitacija človeškega gibanja in akcij. Robot ima 28 prostostnih stopenj,  je visok 63 cm in težek 8,8 Kg</t>
  </si>
  <si>
    <t xml:space="preserve">6.OP PACO+ </t>
  </si>
  <si>
    <t>Humanoid robot</t>
  </si>
  <si>
    <t>J1-9534</t>
  </si>
  <si>
    <t>J1-2015</t>
  </si>
  <si>
    <t>Bojan Zajec</t>
  </si>
  <si>
    <t>Isotope ratio mass spectrometer equipped with gas chromatograph and combustion unit</t>
  </si>
  <si>
    <t>po dogovoru; materialni stroški + ure operaterja</t>
  </si>
  <si>
    <t>upon agreement; material  + personnel costs</t>
  </si>
  <si>
    <t>L4-9653</t>
  </si>
  <si>
    <t>V4-0312</t>
  </si>
  <si>
    <t>J1-2136</t>
  </si>
  <si>
    <t>HPGe detector (45%), hardware and software for MCA emulator</t>
  </si>
  <si>
    <t>pon agreement; material  + personnel costs</t>
  </si>
  <si>
    <t>Uporablja se za določanje naravnih in umetnih radionuklidov v različnih vzorcih iz okolja (okoljski, biološki vzorci, sedimenti, tla…)</t>
  </si>
  <si>
    <t>It is used for determination of natural and artificial radionuclides in different samples (environmental, biological, sediment, soil …)</t>
  </si>
  <si>
    <t>PR-01800</t>
  </si>
  <si>
    <t>PR-02178-1           PR-00786-4</t>
  </si>
  <si>
    <t>PR-00549</t>
  </si>
  <si>
    <t>High resolution mass spectrometer coupled with LC, API and MALDI ionisation, Q-Tof mass analysers</t>
  </si>
  <si>
    <t xml:space="preserve">Masnospektrometrične analize organskih spojin, proteinov in drugih biomolekul z direktnim uvajanjem vzorca ali preko LC oz. nano LC. Določitev elementne sestave z HRMS analizo. Določitev strukture ionov z MS-MS meritvami. </t>
  </si>
  <si>
    <t>Analysis of organic compounds, proteins and other bimolecules by mass spectrometry. HRMS analysis for elemental composition. MS-MS measurements for structure elucidation.</t>
  </si>
  <si>
    <t>PR-00132</t>
  </si>
  <si>
    <t>PR-00506</t>
  </si>
  <si>
    <t>J3-9470</t>
  </si>
  <si>
    <t>PR-01084</t>
  </si>
  <si>
    <t>Inductively Coupled Plasma Mass Spectrometer coupled to GC/HPLC</t>
  </si>
  <si>
    <t xml:space="preserve">Equipement enables 3D motion measurement by using passive markers attached to measiring points.  The position accuracy of measurements is under 1mm. The measuring rate is up to 100Hz and  the measuring volume is up to 10m3. </t>
  </si>
  <si>
    <t xml:space="preserve">The robot has 7DOF and 10kg payload. The controller is open and enables sampling rate up to 700Hz. The user can control end-effector forces by using the force/torque sensor. The robot can be mounted on a mobile platform. </t>
  </si>
  <si>
    <t xml:space="preserve">The climatic chamber enables testing of human performance and equipment in extreme climatic conditions. The climatic chamber simulates ambient conditions ranging from –30°C to +50°C, and can also maintain relative humidity under these conditions. It is also equipped with a vacuum pressure absorption system (VPSA), which can accurately maintain oxygen levels inside the climatic chamber to simulate altitudes up to 15,000 m above sea level. </t>
  </si>
  <si>
    <t xml:space="preserve">The humanoid robot imitates human motion and can perform actions in simmilar way as humans. It has 28 DOF. The height of the robot is 63cm and the weight is 8,8 kg, The robot is equipped with vision system, force sensors and audio system. </t>
  </si>
  <si>
    <t>Uporablja se za določanje elementov in njihovih zvrsti v različnih vzorcih (okoljski,  biološki vzorci...).</t>
  </si>
  <si>
    <t>It is used for determination of elements and theitr compounds in different samples (environmental, biological…)</t>
  </si>
  <si>
    <t>PR-01670</t>
  </si>
  <si>
    <t>PR-00438</t>
  </si>
  <si>
    <t>PR-01156</t>
  </si>
  <si>
    <t>Uporablja se za karakterizacijo radioaktivnih aerosolov velikosti od 2 do 400 nm v vzorcih zraka</t>
  </si>
  <si>
    <t>It is used for characterization radioactivity aerosol size from 2 to 4 in air samples</t>
  </si>
  <si>
    <t>J1-0745-1</t>
  </si>
  <si>
    <t>Equilibration unit for oxygen and hydrogen isotope analyses in water</t>
  </si>
  <si>
    <t>J1-9498</t>
  </si>
  <si>
    <t>V4-0539</t>
  </si>
  <si>
    <t>J2-1433</t>
  </si>
  <si>
    <t>Advanced Microwave Digestion System ETHOS 1</t>
  </si>
  <si>
    <t>Mikrovalovni sistem je namenjen za razkroj in ekstrakcije večjega števila tako anorganskih kot organskih vzorcev.</t>
  </si>
  <si>
    <t>Microwave system is suitable for the digestion and extraction of inorganic and organic sampples</t>
  </si>
  <si>
    <t>Computer equipment for development of intelligent Internet services</t>
  </si>
  <si>
    <t>Oprema ni več v uporabi (je amortizirana in odpisana).</t>
  </si>
  <si>
    <t>The equipment is no more in use.</t>
  </si>
  <si>
    <t>Oprema je obsegala v mrežo povezane strežnike, namizne in prenosne računalnike, periferne in mobilne naprave ter pripadajočo programsko opremo. Namenjena je bila raziskavam in razvoju metod za podporo inteligentnih internetnih storitev, ki so računsko in pomnilniško zahtevne. Uporabljena je bila za dostopanje do informacij na globalnem omrežju, iskanje zakonitosti v velikih porazdeljenih zbirkah podatkov in podpori govornih komunikacij.</t>
  </si>
  <si>
    <t>24 ur, tel. 4773708, dr. S. Škapin</t>
  </si>
  <si>
    <t>24 hours, Phone: +386 1 477 3708</t>
  </si>
  <si>
    <t>Powder X-ray diffraction</t>
  </si>
  <si>
    <t>L2-2410</t>
  </si>
  <si>
    <t>L2-2185</t>
  </si>
  <si>
    <t>L2-2373</t>
  </si>
  <si>
    <t>The equipment consisted of a network of servers, desktop and laptop computers, peripheral and mobile devices, and related software. It was meant for research and development of methods for intelligent internet services that require high computational and storage capacities. It was used in accessing information on global network, knowledge discovery in large distributed databases, and speech communication support.</t>
  </si>
  <si>
    <t>L2-5373</t>
  </si>
  <si>
    <t>V2-0893</t>
  </si>
  <si>
    <t>V2-0894</t>
  </si>
  <si>
    <t>Computer equipment for development of distributed intelligent systems</t>
  </si>
  <si>
    <t>Oprema je obsegala v mrežo povezane strežnike, namizne in prenosne računalnike, periferne in mobilne naprave ter pripadajočo programsko opremo. Namenjena je bila raziskavam in razvoju metod porazdeljenih inteligentnih sistemov. Z njo smo izvajali raziskovalne in razvojne projekte na področjih strojnega učenja, odkrivanja zakonitosti v podatkih, večagentnih sistemov, semantičnega spleta, evolucijskega računanja in jezikovnih tehnologij.</t>
  </si>
  <si>
    <t>The equipment consisted of a network of servers, desktop and laptop computers, peripheral and mobile devices, and related software. It was meant for research and development of methods of distributed intelligent systems. It was exploited in research and development projects in the fields of machine learning, data mining, multiagent systems, semantic web, evolutionary computing and language technologies.</t>
  </si>
  <si>
    <t>L2-6234</t>
  </si>
  <si>
    <t>M2-0156</t>
  </si>
  <si>
    <t>High purity germanium clover detector</t>
  </si>
  <si>
    <t>Detektor za žarke gama, sestavljen iz štirih koaksialnih germanijevih kristalov tipa N, rezkanih v končno obliko in sestavljenih v strukturo, ki spominja na štiriperesno deteljico</t>
  </si>
  <si>
    <t>A gamma-ray detector consisting of four coaxial N-type high purity germanium crystals, each machined to shape and arranged to form a structure resembling a four-leaf clover</t>
  </si>
  <si>
    <t>Femtosecond optical frequency mixing system</t>
  </si>
  <si>
    <t>Oprema je dosegljiva po dogovoru s skrbnikom</t>
  </si>
  <si>
    <t>Equipment is available upon agreement</t>
  </si>
  <si>
    <t>Osnovna sestavna komponenta sistema za mešanje optičnih frekvenc.</t>
  </si>
  <si>
    <t>Basic component of the system for the mixing of the optical frequencies.</t>
  </si>
  <si>
    <t>P1-0192</t>
  </si>
  <si>
    <t>Atomic force microscope and lithography system with acompanying equipment</t>
  </si>
  <si>
    <t>Slikanje topografije površine in manipulacije nanostruktur ter sistem za risanje vezij s pomočjo elektronske litografije.</t>
  </si>
  <si>
    <t>Surface topography imaging and nanostructure manipulation. Electron litography for drawing circuits.</t>
  </si>
  <si>
    <t>Martin Čopič</t>
  </si>
  <si>
    <t>Femtosecond optical frequency mixing system with acompanying equiment</t>
  </si>
  <si>
    <t>Pikosekundna spektroskopija v IR področju z nastavljivo valovno dolžino svetlobe, posebej še nelinearno resonančno optično mešanje frekvenc na površinah.</t>
  </si>
  <si>
    <t>Picosecond spectroscopy in IR region with tunable wavelength, especially non-linear resonant optical mixing of frequencies on surfaces.</t>
  </si>
  <si>
    <t>P1-0040 P1-0192</t>
  </si>
  <si>
    <t>Dragan Mihailović Martin Čopič</t>
  </si>
  <si>
    <t>4540 3470</t>
  </si>
  <si>
    <t>Excitation spectroscopy system for study of non-equilibrium phenomena</t>
  </si>
  <si>
    <t>Razširitev območja dosegljivih experimentalnih parametrov pri ekscitacijski spektroskopiji neravnovesnih pojavov in uvedba novih metod za analizo neravnovesnih sprememb elektronskih stanj in strukture z izboljšano površinsko občutljivostjo.</t>
  </si>
  <si>
    <t>Broadening the area of achieved experimental parameters at excitation spectroscopy of noequilibrium phenomenas.Introduction of new methods for analizing nonequilibrium changes of electronic states and structure, with improved surface sensitivity.</t>
  </si>
  <si>
    <t>V2-0130</t>
  </si>
  <si>
    <t>Šifra RO</t>
  </si>
  <si>
    <t>Šifra RS</t>
  </si>
  <si>
    <t xml:space="preserve"> SKRBNIK OPREME</t>
  </si>
  <si>
    <t>Šifra skrbnika</t>
  </si>
  <si>
    <t>NAZIV OPREME</t>
  </si>
  <si>
    <t>FULL NAME OF EQUIPMENT</t>
  </si>
  <si>
    <t>NABAVNA VREDNOST (EUR)</t>
  </si>
  <si>
    <t>Namembnost opreme in dodatne informacije (največ 5 stavkov)</t>
  </si>
  <si>
    <t>Paket 11</t>
  </si>
  <si>
    <t>Paket 10</t>
  </si>
  <si>
    <t>Paket 12</t>
  </si>
  <si>
    <t>Paket 13</t>
  </si>
  <si>
    <t>Institut "Jožef Stefan"</t>
  </si>
  <si>
    <t>Praškovni rentgenski difraktometer</t>
  </si>
  <si>
    <t>Zeta meter</t>
  </si>
  <si>
    <t xml:space="preserve">Pretočni citometer FACSCalibur (argonski laser 488 nm), Becton Dickinson  </t>
  </si>
  <si>
    <t>Flow Cytometer FACSCalibur (Argon Laser 488 nm), Becton Dickinson</t>
  </si>
  <si>
    <t>Uporaba in cena cena po dogovoru, za uporabo kontaktirati dr. Urško Repnik (urska.repnik@ijs.si)</t>
  </si>
  <si>
    <t xml:space="preserve">expression of surface or intracellular molecules - antibody binding; Lysotracker / Mitotracker staining; apoptosis analysis - annexin V &amp; PI; cell cycle analysis; analysis of cell proliferation - CFSE staining; further services by agreement </t>
  </si>
  <si>
    <t>Pretočna citometrija omogoča semikvantitativno in celo kvantitativno analizo fluorescence posameznih celic v suspenziji. Z uporabo protiteles, konjugiranih s fluorokromi, lahko spremljamo izražanje oz. prisotnost posameznih molekul na / v celicah. Z barvili, katerih fluorescenca se spreminja v odvisnosti od pH, oksidativnega stanja, koncentracije določenih ionov,... lahko spremljamo fiziološko stanje celic (mitohondrijski membranski potencial, mikrobicidni potencial nevtrofilcev, prenos signala s površinskih receptorjev). Z barvili, ki se vežejo v DNA, je mogoče analizirati celični ciklus in živost celic. Med pogostejše uporabe sodijo še analiza apoptotskih celic, vrednotenje uspešnosti transfekcije celic s fluorescenčnimi konstrukti in sledenje proliferaciji celic, obarvanih z barvilom CFSE. Najpomembnejše prednosti pretočne citometrije so: hitra priprava vzorcev, hitra analiza velikega števila celic, preučevanje medsebojne povezanosti več lastnosti in možnost statistične obdelave, tako v smislu deleža celic kot intenzitete parametrov.</t>
  </si>
  <si>
    <t>Argon laser (488 nm)</t>
  </si>
  <si>
    <t>P1-0048</t>
  </si>
  <si>
    <t>J1-0711</t>
  </si>
  <si>
    <t>P1-0207</t>
  </si>
  <si>
    <t>confocal multilayer optics for X-rays</t>
  </si>
  <si>
    <t>Uporaba in cena cena po dogovoru, za uporabo kontaktirati dr. Dušana Turka (dusan.turk@ijs.si)</t>
  </si>
  <si>
    <t>Miran Mozetič</t>
  </si>
  <si>
    <t>Stanislav Strmčnik</t>
  </si>
  <si>
    <t>Simon Širca</t>
  </si>
  <si>
    <t>Dragan D. Mihailović</t>
  </si>
  <si>
    <t>Robert Blinc</t>
  </si>
  <si>
    <t>Mihael Drofenik</t>
  </si>
  <si>
    <t>Dušan Turk</t>
  </si>
  <si>
    <t>Slobodan Žumer</t>
  </si>
  <si>
    <t>Andrej Stergaršek</t>
  </si>
  <si>
    <t>Đani Juričić</t>
  </si>
  <si>
    <t>Janja Vaupotič</t>
  </si>
  <si>
    <t>Borka Džonova Jerman B.</t>
  </si>
  <si>
    <t>Monika Jenko</t>
  </si>
  <si>
    <t>Kristoffer Krnel</t>
  </si>
  <si>
    <t>Matjaž Žitnik</t>
  </si>
  <si>
    <t>Tomislav Levanič</t>
  </si>
  <si>
    <t>Darinka Kek Merl</t>
  </si>
  <si>
    <t>Darko Makovec</t>
  </si>
  <si>
    <t>Danilo Zavrtanik</t>
  </si>
  <si>
    <t>Barbara Malič</t>
  </si>
  <si>
    <t>Matija Ogrin</t>
  </si>
  <si>
    <t>Igor Mekjavić</t>
  </si>
  <si>
    <t>Mina Žele</t>
  </si>
  <si>
    <t>Boštjan Vilfan</t>
  </si>
  <si>
    <t>Janez Holc</t>
  </si>
  <si>
    <t>Janez Bonča</t>
  </si>
  <si>
    <t>Sonja Lojen</t>
  </si>
  <si>
    <t>Boris Žemva</t>
  </si>
  <si>
    <t>Aleksander Rečnik</t>
  </si>
  <si>
    <t>Janka Istenič</t>
  </si>
  <si>
    <t>Nives Ogrinc</t>
  </si>
  <si>
    <t>Jože Flašker</t>
  </si>
  <si>
    <t>Tomaž Šef</t>
  </si>
  <si>
    <t>Aleš Ude</t>
  </si>
  <si>
    <t>Joško Osredkar</t>
  </si>
  <si>
    <t>Tomaž Gyergyek</t>
  </si>
  <si>
    <t>Marko Hrovat</t>
  </si>
  <si>
    <t>Jože Pungerčar</t>
  </si>
  <si>
    <t>Zdravko Kutnjak</t>
  </si>
  <si>
    <t>Milan Petelin</t>
  </si>
  <si>
    <t>Rudolf Podgornik</t>
  </si>
  <si>
    <t>Matjaž Čater</t>
  </si>
  <si>
    <t>Slavko Bernik</t>
  </si>
  <si>
    <t>Miran Gaberšček</t>
  </si>
  <si>
    <t>Jadran Faganeli</t>
  </si>
  <si>
    <t>Tadej Dolenec</t>
  </si>
  <si>
    <t>Marko Fonović</t>
  </si>
  <si>
    <t>Milan Čerček</t>
  </si>
  <si>
    <t>Janko Kos</t>
  </si>
  <si>
    <t>Marija Nika Lovšin</t>
  </si>
  <si>
    <t>Marjeta Šentjurc</t>
  </si>
  <si>
    <t>Jožef Pezdič</t>
  </si>
  <si>
    <t>Johannes Teun Van Elteren</t>
  </si>
  <si>
    <t>Marta Klanjšek-Gunde</t>
  </si>
  <si>
    <t>Ime zakonitega zastopnika/pooblaščene osebe raziskovalne organizacije: ____prof.dr. Jadran Lenarčič____________________________________</t>
  </si>
  <si>
    <t>Ime odgovornega računovodje: ____Regina Gruden_______________________________________</t>
  </si>
  <si>
    <t>This equipment is part of the system for measurement of diffraction pattern of crystals of macromolecules</t>
  </si>
  <si>
    <t>Oprema je del sistema za snemanje difrakcijskih vzorcev kristalov makromolekul.</t>
  </si>
  <si>
    <t>J1-0733</t>
  </si>
  <si>
    <t>J1-9359</t>
  </si>
  <si>
    <t>Preparative centrifuge</t>
  </si>
  <si>
    <t>Uporaba in cena cena po dogovoru, za uporabo kontaktirati dr. Iztoka Dolenca (iztok.dolenc@ijs.si)</t>
  </si>
  <si>
    <t>Centrifugation of liquid samples; separation of liquid and solid phase, primarily biological material</t>
  </si>
  <si>
    <t>Separacija vzorcev s centrifugiranjem; ločevanje trdne in tekoče faze, pretežno za biološke vzorce</t>
  </si>
  <si>
    <t>J1-0185</t>
  </si>
  <si>
    <t>System for visualization of SDS-PAGE gels and other fluorescently labeled samples</t>
  </si>
  <si>
    <t>Uporaba in cena po dogovoru, za uporabo kontaktirati Dr. Dejana Cagliča (dejan.caglic@ijs.si)</t>
  </si>
  <si>
    <t>Detection of storage phosphor, fluorescence and chemiluminescence on gels, blots and microarrays</t>
  </si>
  <si>
    <t>Sistem za vizualizacijo se uporablja za detekcijo radiaktivno označenih (3H, 14C, 125I, 32P, 33P, 35S) in z najrazličnejšimi fluorofori označenih vzorcev tako v poliakrilamidnih, agaroznih gelih, membranah in mikromrežah. S kombinacijo različnih laserjev lahko spremljamo prisotnosti enega, dveh ali več označevalcev hkrati. Sistem je do 20x bolj občutljiv od konkurenčnih sistemov in nekaj velikostnih redov občutljivejši od drugih tehnik za detekcijo.</t>
  </si>
  <si>
    <t>P4-0127</t>
  </si>
  <si>
    <t>2D gel cutter for proteomics sample preparation</t>
  </si>
  <si>
    <t>Uporaba in cena po dogovoru, za uporabo kontaktirati Dr. Marka Fonovića (marko.fonovic@ijs.si)</t>
  </si>
  <si>
    <t>Equipment is used for automatic extraction of protein bands from 2D PAGE gels</t>
  </si>
  <si>
    <t>Oprema se uporablja za avtomatsko izrezovanje velikega števila proteinskih lis, ločenih s pomočjo 2D elektroforeze</t>
  </si>
  <si>
    <t>equipment is used for high throughput trypsin degradation of protein samples. Trypsin degradation is a standard procedure for the protein sample preparation for proteomic analysis.</t>
  </si>
  <si>
    <t>Oprema se uporablja za visokopretočno razgradnjo proteinskih vzorcev s tripsinom. Tripsinska razgradnja je standarden način priprave proteinskih vzorcev za proteomsko analizo.</t>
  </si>
  <si>
    <t>System for production of recombinant proteins</t>
  </si>
  <si>
    <t>Expression of recombinant proteins</t>
  </si>
  <si>
    <t>Sistem predstavlja infrastrukturno osnovo za pridobivanje rekombinantnih proteinov v bakteriji, kvasovki in insektnih celicah.</t>
  </si>
  <si>
    <t>Avtomatski ožičevalnik elektronskih vezij z mikroskopom</t>
  </si>
  <si>
    <t>Paket 14</t>
  </si>
  <si>
    <t>Nadgradnja grid vozlišča SiGNET</t>
  </si>
  <si>
    <t>Nadgradnja dvobarvne laserske pincete</t>
  </si>
  <si>
    <t>Masni spektrometer z induktivno sklopljeno plazmo ICP-MS</t>
  </si>
  <si>
    <t xml:space="preserve">ATR-FTIR spektrometer (Attenuated Total Reflection Fourier Transform Infrared Spectrometer) </t>
  </si>
  <si>
    <t>Ramanski spektrometer</t>
  </si>
  <si>
    <t>Inventarna številka v knjigovodski evidenci</t>
  </si>
  <si>
    <t>Letna stopnja izkoriščenosti v %</t>
  </si>
  <si>
    <t>Stopnja odpisanosti v %</t>
  </si>
  <si>
    <t>Spletna stran RO (predstavitev opreme, pogoj dostopa,cenik)</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</si>
  <si>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</si>
  <si>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</si>
  <si>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</si>
  <si>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</si>
  <si>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</si>
  <si>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</si>
  <si>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</si>
  <si>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</si>
  <si>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The system represents an infrastructure platform for the production of recombinant proteins in bacteria, yeasts and insect cells.</t>
  </si>
  <si>
    <t>Analizator ionov v tekočih kristalih</t>
  </si>
  <si>
    <t>Računalniška in merilno-regulacijska oprema laboratorija za tehnologijo vodenja sistemov</t>
  </si>
  <si>
    <t>Detekcijski sistem s hlajeno CCD-kamero</t>
  </si>
  <si>
    <t>GC-C-IRMS (Gas Chromatograph - Combustion - Isope Ratio Mass Spectrometer)</t>
  </si>
  <si>
    <t>Femtosekundni sistem za mešanje optičnih frekvenc</t>
  </si>
  <si>
    <t>Peter Panjan</t>
  </si>
  <si>
    <t>Magnetno-resonančni relaksometer (s hitrim cikliranjem magnetnega polja)</t>
  </si>
  <si>
    <t>Optični merilni sistem za analizo gibanja</t>
  </si>
  <si>
    <t>Vektorski mrežni analizator</t>
  </si>
  <si>
    <t>Leon Žlajpah</t>
  </si>
  <si>
    <t>Merilni sistem za nevtronsko aktivacijsko analizo in gama spektrometrijo</t>
  </si>
  <si>
    <t>Nada Lavrač</t>
  </si>
  <si>
    <t>Marko Mikuž</t>
  </si>
  <si>
    <t>Milena Horvat</t>
  </si>
  <si>
    <t>Računalniška oprema za razvoj inteligentnih internetnih storitev</t>
  </si>
  <si>
    <t>Nanoreaktor</t>
  </si>
  <si>
    <t>Konfokalna optika za rentgenske žarke</t>
  </si>
  <si>
    <t>TIER-2 demonstrator</t>
  </si>
  <si>
    <t>Boris Turk</t>
  </si>
  <si>
    <t>Večnamenski raziskovalni robot</t>
  </si>
  <si>
    <t>Laboratorijska naprava za naparevanje in naprševanje Leybold UNIVX 300</t>
  </si>
  <si>
    <t>Modularna elektronika</t>
  </si>
  <si>
    <t>Spomenka Kobe</t>
  </si>
  <si>
    <t>Nizko-energijska ionska erozija materialov</t>
  </si>
  <si>
    <t>Dodatki za optično detekcijo elektronske in jedrske magnetne resonance</t>
  </si>
  <si>
    <t>Preparativna centrifuga</t>
  </si>
  <si>
    <t xml:space="preserve">Masni spektrometer visoke ločljivosti s tekočinskim kromatografom, z API in MALDI ionizacijami in Q-Tof masnima analizatorjema </t>
  </si>
  <si>
    <t>GC/HPLC/ICP-MS</t>
  </si>
  <si>
    <t>Obnovitev 9,6 GHz spektrometra za elektronsko paramagnetno resonanco</t>
  </si>
  <si>
    <t>Vrstični tunelski mikroskop</t>
  </si>
  <si>
    <t xml:space="preserve">Tipalni mikroskop in risalnik s spremljajočo opremo </t>
  </si>
  <si>
    <t xml:space="preserve">Sistem za vizualizacijo gelov in drugih vzorcev </t>
  </si>
  <si>
    <t xml:space="preserve">Avtomatizirani sistem za izrezovanje gelov za proteomiko </t>
  </si>
  <si>
    <t>Femtosekundni sistem za mešanje optičnih frekvenc s priborom</t>
  </si>
  <si>
    <t>Računalniška oprema za semantične informacijske storitve</t>
  </si>
  <si>
    <t>Računalniška oprema za razvoj porazdeljenih inteligentnih sistemov</t>
  </si>
  <si>
    <t>Klimatska komora</t>
  </si>
  <si>
    <t>Clover detektor</t>
  </si>
  <si>
    <t>MultiPROBE II HT Digestion Station</t>
  </si>
  <si>
    <t>Reometer</t>
  </si>
  <si>
    <t>FTIR spektrometer</t>
  </si>
  <si>
    <t xml:space="preserve">Merilnik mikrotrdote </t>
  </si>
  <si>
    <t>Računalniška in merilna oprema za upravljanje in diagnosticiranje kompleksnih sistemov</t>
  </si>
  <si>
    <t>Raziskovalni vzporedni računalnik</t>
  </si>
  <si>
    <t xml:space="preserve">Laboratorijska izostatska stiskalnica </t>
  </si>
  <si>
    <t>Merilna oprema za izvrednotenje prototipov detektorjev</t>
  </si>
  <si>
    <t>Nadradnja TIER-1 demonstratorja</t>
  </si>
  <si>
    <t>LETO NABAVE</t>
  </si>
  <si>
    <t>Sistem za proizvodnjo rekombinantnih proteinov</t>
  </si>
  <si>
    <t>Sistem za manipulacijo mikrobnih površin</t>
  </si>
  <si>
    <t>Mikro LC sistem za zbiranje in nanašanje frakcij</t>
  </si>
  <si>
    <t>Dragan Mihailović</t>
  </si>
  <si>
    <t>Sistem za ekscitacijsko spektroskopijo neravnovesnih pojavov</t>
  </si>
  <si>
    <t>Laserska pinceta</t>
  </si>
  <si>
    <t>Sistem za karakterizacijo radioaktivnih aerosolov velikosti od 2 do 400 nm</t>
  </si>
  <si>
    <t>Sistem za visokotemperaturno dielektrično karakterizacijo</t>
  </si>
  <si>
    <t>Sistem za čiščenje substratov</t>
  </si>
  <si>
    <t>Sistem za fluorescenčno mikrospektroskopijo</t>
  </si>
  <si>
    <t>Nadgradnja identifikacije delcev v detektorju Belle</t>
  </si>
  <si>
    <t>Heterogeni multiprocesorski sistem - GRID</t>
  </si>
  <si>
    <t>IsoPrime MultiFlow Bio</t>
  </si>
  <si>
    <t>Mikrovalovni sistem za razklope in ekstrakcije</t>
  </si>
  <si>
    <t xml:space="preserve">Visokoločljivi 500  MHz spectrometer na magnetno resonanco za trdno snov </t>
  </si>
  <si>
    <t>Tomaž Skapin</t>
  </si>
  <si>
    <t>Rentgenski praškovni difraktometer</t>
  </si>
  <si>
    <t>TIER-2 grid vozlišče</t>
  </si>
  <si>
    <t>Marija Kosec</t>
  </si>
  <si>
    <t>Diferenčni dinamični kalorimeter (temperaturno območje: - 180ºC do + 700ºC)</t>
  </si>
  <si>
    <t>Naprava za funkcionalizacijo površin novih materialov</t>
  </si>
  <si>
    <t>Vrstični elektronski mikroskop s FEG izvorom elektronov (FEG SEM)</t>
  </si>
  <si>
    <t>Magnetronska izvira in napajalniki za vgradnjo v napravo za nanašanje niozkotemperaturnih prevlek</t>
  </si>
  <si>
    <t>Oprema za zajemanja in semantično analizo multimedijskih podatkov</t>
  </si>
  <si>
    <t>Mikroskop na atomsko silo</t>
  </si>
  <si>
    <t>Visokoločljivi metalografski in polarizacijski optični mikroskop z zajemom slike in dodatki</t>
  </si>
  <si>
    <t>Eksperimentalni energetski sistem s PEM gorivno celico</t>
  </si>
  <si>
    <t>Posodobitev profilometra</t>
  </si>
  <si>
    <t>Računska računalniška gruča</t>
  </si>
  <si>
    <t>Borka Jerman Blažič</t>
  </si>
  <si>
    <t>Laboratorij za antropocentrične študije in računalniško forenziko</t>
  </si>
  <si>
    <t>Humanoidni robot</t>
  </si>
  <si>
    <t>Danilo Suvorov</t>
  </si>
  <si>
    <t>Tomaž Kosmač</t>
  </si>
  <si>
    <t>Stanko Strmčnik</t>
  </si>
  <si>
    <t>Rafael Martinčič</t>
  </si>
  <si>
    <t>Jadran Lenarčič</t>
  </si>
  <si>
    <t>Ivan Bratko</t>
  </si>
  <si>
    <t>Matjaž Gams</t>
  </si>
  <si>
    <t>Andrej Likar</t>
  </si>
  <si>
    <t>P2-0091</t>
  </si>
  <si>
    <t>P2-0087</t>
  </si>
  <si>
    <t>P2-0001</t>
  </si>
  <si>
    <t>P1-0125</t>
  </si>
  <si>
    <t>P1-0102</t>
  </si>
  <si>
    <t>P1-0143</t>
  </si>
  <si>
    <t>P2-0082</t>
  </si>
  <si>
    <t>P1-0040</t>
  </si>
  <si>
    <t>P2-0076</t>
  </si>
  <si>
    <t>P2-0209</t>
  </si>
  <si>
    <t>P1-0140</t>
  </si>
  <si>
    <t>P1-0135</t>
  </si>
  <si>
    <t>P2-0105</t>
  </si>
  <si>
    <t>P2-0084</t>
  </si>
  <si>
    <t>P1-0044</t>
  </si>
  <si>
    <t>P2-0103</t>
  </si>
  <si>
    <t>P1-0045</t>
  </si>
  <si>
    <t>P1-0099</t>
  </si>
  <si>
    <t>P2-0026</t>
  </si>
  <si>
    <t>P2-0037</t>
  </si>
  <si>
    <t>High Performance Compute Cluster Mangrt</t>
  </si>
  <si>
    <t>Proste kapacitete so na voljo ostalim odsekom Instituta Jožef Stefan. Prošnja za dostop do prostih kapacitet se pošlje na naslov Dr. Igor Simonovski, Odsek za reaktorsko tehniko, ali na elektronski naslov Igor.Simonovski@ijs.si. Prošnja naj navede število potrebnih vozlišč oz. procesorjev, spomina in prostega diska ter predviden čas uporabe. Cena uporabe enega vozlišča z dvema Intel Xeon 5160 procesorjema in 8GB spomina je 10€ za uro uporabe (brez DDV-ja). Dostop do gruče je omogočen preko SSH povezave.</t>
  </si>
  <si>
    <t>Free capacities are available to other Jožef Stefan Institute departments. The request should be addressed to  Dr. Igor Simonovski, Reactor Engineering Division, Jožef Stefan Institute, Jamova cesta 39, Ljubljana or to e-mail address Igor.Simonovski@ijs.si. The request should state the number of required compute nodes and/or processors, memory, disk space and estimated time of usage. 10€ per hour (without VAT) is charged for one compute node with 2 Intel Xeon 5160 processors and 8 GB of memory. SSH connection is used for connecting to the cluster.</t>
  </si>
  <si>
    <t>Računalniška gruča za izvajanje znanstvenih simulacij. Nadzorno vozlišče ter 18 računskih vozlišč, dva dvo- oz. štiri-jedrna Intel Xeon procesorja na vozlišče, 3GHz, od 8 do 32GB spomina na vozlišče. Gigabitna povezava med vozlišči. 64-bitni Red Hat Enterprise Linux 4 WS, Update 4. Torque čakalni sistem.</t>
  </si>
  <si>
    <t>High performance compute cluster for performing scientific simulations. Master and 18 compute nodes, two dual- and quad-core Intel Xeon processors per node, 3GHz, from 8 to 32GB of memory per node. Gigabit interconnect. 64-bit Red Hat Enterprise Linux 4 WS, Update 4. Torque queuing system.</t>
  </si>
  <si>
    <t>PR-00691</t>
  </si>
  <si>
    <t>PR-01857</t>
  </si>
  <si>
    <t>PR-02538</t>
  </si>
  <si>
    <t>J2-9168</t>
  </si>
  <si>
    <t>Igor Simonovski</t>
  </si>
  <si>
    <t>Janez Kovač</t>
  </si>
  <si>
    <t>Mikroskop na atomsko silo AFM</t>
  </si>
  <si>
    <t>Atomic force microscope AFM</t>
  </si>
  <si>
    <t>TIER-2 Demonstrator</t>
  </si>
  <si>
    <t>P1-0031</t>
  </si>
  <si>
    <t>Računalniška oprema ni več v uporabi</t>
  </si>
  <si>
    <t>Obsolete</t>
  </si>
  <si>
    <t>Oprema vključena v slovensko Grid vozlišče SiGNET</t>
  </si>
  <si>
    <t>Part of Slovenian Grid node SiGNET</t>
  </si>
  <si>
    <t>Modular Electronics</t>
  </si>
  <si>
    <t>MESEČNO POROČILO - JANUAR 2011</t>
  </si>
  <si>
    <t>Ni dostopna</t>
  </si>
  <si>
    <t>None</t>
  </si>
  <si>
    <t>Modularna elektronika je vgrajena v več eksperimentalnih postavitev</t>
  </si>
  <si>
    <t>Modular electronics is built into various experimental set-ups</t>
  </si>
  <si>
    <t xml:space="preserve">Detector evaluation equippment </t>
  </si>
  <si>
    <t>TIER-2 Demonstrator Upgrade</t>
  </si>
  <si>
    <t>Belle particle identification detector upgrade</t>
  </si>
  <si>
    <t>Po dogovoru</t>
  </si>
  <si>
    <t>Po dogovoru; materialni stroški + ure operaterja</t>
  </si>
  <si>
    <t>Oprema vgrajena v detektor Belle v KEK, Tsukuba, Japonska</t>
  </si>
  <si>
    <t>Part of the Belle detector at KEK in Tsukuba, Japan</t>
  </si>
  <si>
    <t>TIER-2 Grid Node</t>
  </si>
  <si>
    <t>Dostop iz Grid platform LCG in Nordugrid za imetnike akreditiranih virtualnih organizacij</t>
  </si>
  <si>
    <t>Access for acredited Virtual Organizations of LCG and Nordugrid platforms</t>
  </si>
  <si>
    <t>Praškovna rentgenska analiza</t>
  </si>
  <si>
    <t>Upon agreement; material  + personnel costs</t>
  </si>
  <si>
    <t>Pon agreement; material  + personnel costs</t>
  </si>
  <si>
    <t>Only operator cost is charged (28,2 €/h)</t>
  </si>
  <si>
    <t>By arrangement</t>
  </si>
  <si>
    <t>Ekvilibracija vode oz. vodnih raztopin s CO2 ali H2 za analizo izotopske sestave O in H</t>
  </si>
  <si>
    <t>Equilibration of water and water solution with CO2 or H2 for stable isotope analysis of O and H</t>
  </si>
  <si>
    <t xml:space="preserve">A thermoelectrically cooled back illuminated CCD x-ray camera system (ANDOR DX-438 BV)  </t>
  </si>
  <si>
    <t xml:space="preserve">Termoelektrično hlajen CCD detektor je sestavni del visokoločljivega spektrometra rentgenskih žarkov. Omogoča pozicijsko občutljivo detekcijo rentgenskih fotonov v energijskem področju 1 - 10 keV. </t>
  </si>
  <si>
    <t>TE cooled CCD x-ray camera is integrated within the Bragg type high-resolution x-ray spectrometer to detect diffracted photons within 1-10 keV range.</t>
  </si>
  <si>
    <t>P1-0112</t>
  </si>
  <si>
    <t>P6-0283</t>
  </si>
  <si>
    <t>Po predhodnem dogovoru z doc.dr. Lipoglavškom 01/477-34-93 matej.lipoglavsek@ijs.si</t>
  </si>
  <si>
    <t>Contact assist.prof. Matej Lipoglavšek 01/477-34-93 matej.lipoglavsek@ijs.si</t>
  </si>
  <si>
    <t>Uporaba je možna za zunanje uporabnike. Kontaktirati dr. Janeza Kovača.</t>
  </si>
  <si>
    <t>Application for external users is possible, contact person dr. Janez Kovač</t>
  </si>
  <si>
    <t>AFM mikroskop je namenjen preiskavi topografije površine trdnih vzorcev z visoko ločljivostjo. Možna je preiskava področij velikosti do 50 mikronov z natančnostjo 0,1 nm. Možna je analiza hrapavosti, porazdelitev magnetnega in električnega polja, litografija in meritev interakcijskih sil med iglo in podlago.</t>
  </si>
  <si>
    <t>AFM microscope provides information on topography on solid surfaces with very high spatial resolution. Analyses can be done over a region of 50 microns with accuracy of 0.1 nm. It is possible to measure the surface roughness, distribution of magnetic and electric fields and interaction forces between tip and substrate.</t>
  </si>
  <si>
    <t>L2-7486</t>
  </si>
  <si>
    <t>L2-9657</t>
  </si>
  <si>
    <t>J2-7535</t>
  </si>
  <si>
    <t>Instrument for functionalization of surfaces of modern materials</t>
  </si>
  <si>
    <t>Naprava omogoča pripravo tankih večkomponentnih anorganskih in organskih plasti z naparevanjem v vakuumu z namenom študija osnovnih procesov med rastjo tankih plasti in interakcijo s podlago, kakor tudi funkcionalizacijo površin. Omogočena je toplotna obdelava tankih plasti, obdelava z ionskimi curki in funkcionalizacija površin s plazmo. Naprava je direktno povezana z XPS spektrometrom za karakterizacijo obdelanih površin in nanesenih tankih plasti brez izpostave zračni atmosferi.</t>
  </si>
  <si>
    <t>Instrument can be used for preparation of thin, multicomponent inorganic and organic films as well as for functionalization of solid surfaces. It is possible to perform heat treatment, ion bombardment and plasma functionalization of surfaces. Instrument is directly connected with XPS spectrometer for characterization of treated surfaces and deposited films without exposure to air atmosphere.</t>
  </si>
  <si>
    <t>XPS spektrometer</t>
  </si>
  <si>
    <t>XPS spectrometer</t>
  </si>
  <si>
    <t>Paket 9</t>
  </si>
  <si>
    <t>Preiskava površin in tankih plasti z rentgensko fotoelektronsko spektroskopijo - XPS (ESCA). Spektrometer XPS omogoča kvantitativno analizo sestave površine in določitev valenčnega stanja, oziroma tipa kemijske vezi v plasti debeline 3 - 5 nm. Vzorci so lahko kovinski, oksidni, kompozitni, praškasti, keramični, polimerni...  Možna je preiskava porazdelitve elementov po globini vzorca v smeri od površine proti notranjosti do globine okoli 200 nm.</t>
  </si>
  <si>
    <t>Characterization of surfaces and thin films with X-Ray photoelectron spectroscopy – XPS (ESCA). XPS spectrometer provides quantitative data on surface composition and type of chemical bonds of elements in the thin surface layer of thickness of 3 – 5 nm. Analysed samples can be metals, oxides, composites, powders, ceramics, polymers… By ion sputtering it is possible to analyse depth distribution of elements in subsurface region and in thin films up to depth of about 200 nm.</t>
  </si>
  <si>
    <t>M1-0240</t>
  </si>
  <si>
    <t>P2-0089</t>
  </si>
  <si>
    <t>Darja Lisjak</t>
  </si>
  <si>
    <t>Measurement of zeta potential of particles in aqueous and non-aqueous media.</t>
  </si>
  <si>
    <t>Oprema je namenjena merjenju zeta potenciala delcev v vodnih in nevodnih medijih v ombočju pH vrednosti od 1-14.</t>
  </si>
  <si>
    <t>The equipment is designed for the measurement of the zeta potential of the particles in aqueous and non-aqueous media in the pH range from 1-14.</t>
  </si>
  <si>
    <t>Rotational and oscilation measurement of rheological properties of  liquids, suspensions and pastes.</t>
  </si>
  <si>
    <t>Oprema je dostopna vsem raziskovalcem na osnovi znanstvene sodelave z RS 42.</t>
  </si>
  <si>
    <t>Vladimir Cindro</t>
  </si>
  <si>
    <t>Andrej Filipčič</t>
  </si>
  <si>
    <t xml:space="preserve">Igor Muševič </t>
  </si>
  <si>
    <t>Radmila Milačič</t>
  </si>
  <si>
    <t>Adolf Jesih</t>
  </si>
  <si>
    <t>Oprema za analitiko podatkov in tekstov</t>
  </si>
  <si>
    <t>Igor Mozetič</t>
  </si>
  <si>
    <t>Tomaž Mertelj</t>
  </si>
  <si>
    <t>Sistem za optično femtosekundno spektroskopijo z ultravisoko časovno  ločljivostjo</t>
  </si>
  <si>
    <t>Plinski kromatograf z masnoselektivnim detektorjem MS/MS načinom delovanja</t>
  </si>
  <si>
    <t>Ester Heath</t>
  </si>
  <si>
    <t>Iztok Tiselj</t>
  </si>
  <si>
    <t>Oprema za visokozmogljivostno subcelularno vizualizacijo</t>
  </si>
  <si>
    <t>Masni spektrometer LTQ Orbitrap XL ETD</t>
  </si>
  <si>
    <t>Marko Fonovič</t>
  </si>
  <si>
    <t>49932-499951</t>
  </si>
  <si>
    <t>46464 01-04</t>
  </si>
  <si>
    <t>51430,51430-1</t>
  </si>
  <si>
    <t>51173, 50930, 50929, 50932, 50723, 50689, 46931, 50281</t>
  </si>
  <si>
    <t>49973, 493392, 49286, 49251, 49106, 49091....</t>
  </si>
  <si>
    <t>The VNA is available to all researchers in the frame of scientific collaboration with RS 42.</t>
  </si>
  <si>
    <t>L2-9151</t>
  </si>
  <si>
    <t>E!3451</t>
  </si>
  <si>
    <t>MATERA ERA-NET, 4302-31/2006/26</t>
  </si>
  <si>
    <t>Electromagnetic measurements at 0.04-40 GHz</t>
  </si>
  <si>
    <t>Elektromagnetne meritve pri 0.04-40 GHz</t>
  </si>
  <si>
    <t>Vector network analyzer</t>
  </si>
  <si>
    <t>Janez Pirš</t>
  </si>
  <si>
    <t>01120</t>
  </si>
  <si>
    <t>Ion analyzer in liquid crystals</t>
  </si>
  <si>
    <t>Dostop dovoljen po dogovoru, ni posebnih omejitev</t>
  </si>
  <si>
    <t>Service available upon request, no special limitation</t>
  </si>
  <si>
    <t>Določitev fizikalno-kemijskih lastnosti tekočih kristalov</t>
  </si>
  <si>
    <t>Determination of physical-chemical properties of liquid crystals</t>
  </si>
  <si>
    <t>Tomaž Apih</t>
  </si>
  <si>
    <t>07518</t>
  </si>
  <si>
    <t>Fast field cycling NMR relaxomer</t>
  </si>
  <si>
    <t>Meritve molekularne dinamike snovi</t>
  </si>
  <si>
    <t>Investigations of molecular dynamics</t>
  </si>
  <si>
    <t>Polona Umek</t>
  </si>
  <si>
    <t>18274</t>
  </si>
  <si>
    <t>Nanoreactor</t>
  </si>
  <si>
    <t>Kemijske reakcije na molekularnem nivoju</t>
  </si>
  <si>
    <t>Chemical reactions at the molecular level</t>
  </si>
  <si>
    <t>Denis Arčon</t>
  </si>
  <si>
    <t>14080</t>
  </si>
  <si>
    <t>Accessories for optical detection of electron and nuclear magnetic resonance</t>
  </si>
  <si>
    <t>Določitev fizikalno-kemijskih lastnosti trdnih in tekočih snovi</t>
  </si>
  <si>
    <t xml:space="preserve">Determination of physical-chemical properties of solids and liquids </t>
  </si>
  <si>
    <t>Pavel Cevc</t>
  </si>
  <si>
    <t>01106</t>
  </si>
  <si>
    <t>Refurbishing of 9,6 GHz electron paramagnetic resonance spectrometer</t>
  </si>
  <si>
    <t>Maja Remškar</t>
  </si>
  <si>
    <t>07560</t>
  </si>
  <si>
    <t>Scanning tunneling microscope</t>
  </si>
  <si>
    <t>Fizika površin</t>
  </si>
  <si>
    <t>Surface physics</t>
  </si>
  <si>
    <t>EU projekt Nanosafe</t>
  </si>
  <si>
    <t>EU projekt Foremeost</t>
  </si>
  <si>
    <t>EU projekt Impart</t>
  </si>
  <si>
    <t>Process and control modules for the laboratory of control systems technology</t>
  </si>
  <si>
    <t>Opremo je možno uporabljati po predhodnem dogovoru s potencialnim uporabnikom in lastnikom opreme. Pogoje, trajanje in način uporabe se določi s pogodbo.</t>
  </si>
  <si>
    <t>The equipment can be exploited upon precedent agreement between the potential user and the owner. The conditions, duration and modes of the equipment exploitation are to be defined with a contract.</t>
  </si>
  <si>
    <t>Meritve EM emisij in analiza EM združljivosti naprav v procesnem okolju; preizkušanje metod vodenja na procesni opremi</t>
  </si>
  <si>
    <t xml:space="preserve">Measurement of EM emissions of electronic equipment and analysis of EM compatibility in the process environment </t>
  </si>
  <si>
    <t>L2-4221</t>
  </si>
  <si>
    <t>P0-0536</t>
  </si>
  <si>
    <t>Measurement and control modules for the laboratory of fault diagnosis systems</t>
  </si>
  <si>
    <t>Meritve akustičnih signalov in vibracij; računalniški zajem in analiza električnih signalov</t>
  </si>
  <si>
    <t>Measurement of acoustic signals and vibration; computer acquisition and analysis of electrical signals</t>
  </si>
  <si>
    <t xml:space="preserve">P2-0001 </t>
  </si>
  <si>
    <t xml:space="preserve">L2-3504 </t>
  </si>
  <si>
    <t xml:space="preserve">L2-6554 </t>
  </si>
  <si>
    <t xml:space="preserve">L2-7537 </t>
  </si>
  <si>
    <t>Janez Štrancar</t>
  </si>
  <si>
    <t>18273</t>
  </si>
  <si>
    <t>System for microbial surface manipulation</t>
  </si>
  <si>
    <t>Možnost meritev po ceniku IJS, možnost brezplačne uporabe v primeru izvajanja skupnih RR projektov</t>
  </si>
  <si>
    <t>Posibility of measurements according to the IJS price-list, possibility for free usage in case of joined projects</t>
  </si>
  <si>
    <t>Oprema je namenjena gojenju nenevarnih mikrobov za študij interakcije z nanomateriali s pomočjo magnetnih resonanc in mikrospektroskopij; še posebej za tiste namene, kjer mora biti kraj gojenja v neposredni bližini navedene eksperimentalne opreme. Oprema je specializirana za gojenje bakterij v tekočih gojiščih in zadošča osnovnim varnostnim standardom.</t>
  </si>
  <si>
    <t>The system is devoted for bacterial culture production to explore the microbes interacting with nanomaterials via magnetnic resonance methods and microspectroscopies; especially it is useful for those experiments where the growth place must be very close to the mentioned experimental equipment. Equipment is specialized for growing bacteria in liquid media and fulfill basic safety standards (class A).</t>
  </si>
  <si>
    <t>P1-0060</t>
  </si>
  <si>
    <t>Šifra programa oz. projekta 5</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</si>
  <si>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</si>
  <si>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</si>
  <si>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</si>
  <si>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</si>
  <si>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</si>
  <si>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</si>
  <si>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EVIDENCA RAZISKOVALNE OPREME S PODATKI O MESEČNI UPORABI</t>
  </si>
  <si>
    <t>V4-0522</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</si>
</sst>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0.00\ &quot;€&quot;"/>
  </numFmts>
  <fonts count="26">
    <font>
      <sz val="10"/>
      <name val="Arial"/>
      <family val="0"/>
    </font>
    <font>
      <b/>
      <sz val="10"/>
      <name val="Arial"/>
      <family val="2"/>
    </font>
    <font>
      <sz val="10"/>
      <color indexed="8"/>
      <name val="Arial"/>
      <family val="2"/>
    </font>
    <font>
      <sz val="8"/>
      <name val="Arial"/>
      <family val="2"/>
    </font>
    <font>
      <u val="single"/>
      <sz val="10"/>
      <color indexed="12"/>
      <name val="Arial"/>
      <family val="2"/>
    </font>
    <font>
      <u val="single"/>
      <sz val="10"/>
      <color indexed="36"/>
      <name val="Arial"/>
      <family val="2"/>
    </font>
    <font>
      <b/>
      <sz val="11"/>
      <name val="Arial"/>
      <family val="2"/>
    </font>
    <font>
      <b/>
      <sz val="16"/>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color indexed="63"/>
      </top>
      <bottom style="thin"/>
    </border>
    <border>
      <left style="medium"/>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style="thin"/>
    </border>
    <border>
      <left style="thin"/>
      <right style="medium"/>
      <top>
        <color indexed="63"/>
      </top>
      <bottom style="thin"/>
    </border>
    <border>
      <left style="thin">
        <color indexed="8"/>
      </left>
      <right>
        <color indexed="63"/>
      </right>
      <top style="thin">
        <color indexed="8"/>
      </top>
      <bottom style="thin">
        <color indexed="8"/>
      </bottom>
    </border>
    <border>
      <left style="thin"/>
      <right style="thin"/>
      <top style="thin"/>
      <bottom style="medium"/>
    </border>
    <border>
      <left style="medium"/>
      <right style="thin"/>
      <top style="medium"/>
      <bottom style="thin"/>
    </border>
    <border>
      <left style="thin"/>
      <right style="thin"/>
      <top style="medium"/>
      <bottom style="thin"/>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thin"/>
      <top style="thin"/>
      <bottom style="medium"/>
    </border>
    <border>
      <left style="thin"/>
      <right>
        <color indexed="63"/>
      </right>
      <top style="thin"/>
      <bottom style="medium"/>
    </border>
    <border>
      <left style="medium"/>
      <right style="thin"/>
      <top style="thin"/>
      <bottom style="medium"/>
    </border>
    <border>
      <left style="thin"/>
      <right style="thin"/>
      <top style="thin"/>
      <bottom>
        <color indexed="63"/>
      </bottom>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0" borderId="0" applyNumberFormat="0" applyFill="0" applyBorder="0" applyAlignment="0" applyProtection="0"/>
    <xf numFmtId="0" fontId="5"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4"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9" fillId="0" borderId="0">
      <alignment/>
      <protection/>
    </xf>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236">
    <xf numFmtId="0" fontId="0" fillId="0" borderId="0" xfId="0" applyAlignment="1">
      <alignment/>
    </xf>
    <xf numFmtId="0" fontId="0" fillId="0" borderId="10" xfId="0" applyBorder="1" applyAlignment="1">
      <alignment horizontal="left"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0" xfId="0" applyAlignment="1">
      <alignment vertical="center" wrapText="1"/>
    </xf>
    <xf numFmtId="0" fontId="0" fillId="0" borderId="10" xfId="0" applyNumberFormat="1" applyFont="1" applyFill="1" applyBorder="1" applyAlignment="1">
      <alignment horizontal="center" vertical="center"/>
    </xf>
    <xf numFmtId="2" fontId="0" fillId="0" borderId="10" xfId="0" applyNumberFormat="1" applyBorder="1" applyAlignment="1">
      <alignment horizontal="center" vertical="center"/>
    </xf>
    <xf numFmtId="0" fontId="2" fillId="0" borderId="10" xfId="0" applyFont="1" applyBorder="1" applyAlignment="1">
      <alignment vertical="center" wrapText="1"/>
    </xf>
    <xf numFmtId="0" fontId="2" fillId="0" borderId="10" xfId="0" applyNumberFormat="1" applyFont="1" applyFill="1" applyBorder="1" applyAlignment="1">
      <alignment horizontal="center" vertical="center"/>
    </xf>
    <xf numFmtId="0" fontId="2" fillId="0" borderId="0" xfId="0" applyFont="1" applyAlignment="1">
      <alignment vertical="center" wrapText="1"/>
    </xf>
    <xf numFmtId="0" fontId="0" fillId="0" borderId="10" xfId="0" applyFont="1" applyBorder="1" applyAlignment="1">
      <alignment horizontal="center" vertical="center" wrapText="1"/>
    </xf>
    <xf numFmtId="0" fontId="0" fillId="0" borderId="10" xfId="0" applyNumberFormat="1" applyFill="1" applyBorder="1" applyAlignment="1">
      <alignment horizontal="center" vertical="center"/>
    </xf>
    <xf numFmtId="4" fontId="2" fillId="0" borderId="10" xfId="0" applyNumberFormat="1" applyFont="1" applyBorder="1" applyAlignment="1">
      <alignment vertical="center" wrapText="1"/>
    </xf>
    <xf numFmtId="4" fontId="0" fillId="0" borderId="10" xfId="0" applyNumberFormat="1" applyBorder="1" applyAlignment="1">
      <alignment vertical="center" wrapText="1"/>
    </xf>
    <xf numFmtId="4" fontId="0" fillId="0" borderId="10" xfId="0" applyNumberFormat="1" applyBorder="1" applyAlignment="1">
      <alignment horizontal="left" vertical="center" wrapText="1"/>
    </xf>
    <xf numFmtId="0" fontId="0" fillId="0" borderId="10" xfId="0" applyFont="1" applyBorder="1" applyAlignment="1">
      <alignment vertical="center" wrapText="1"/>
    </xf>
    <xf numFmtId="0" fontId="0" fillId="0" borderId="10" xfId="0" applyNumberFormat="1" applyFont="1" applyFill="1" applyBorder="1" applyAlignment="1">
      <alignment horizontal="center" vertical="center"/>
    </xf>
    <xf numFmtId="2" fontId="0" fillId="0" borderId="10" xfId="0" applyNumberFormat="1" applyFont="1" applyBorder="1" applyAlignment="1">
      <alignment horizontal="center" vertical="center"/>
    </xf>
    <xf numFmtId="4" fontId="0" fillId="0" borderId="10" xfId="0" applyNumberFormat="1" applyFont="1" applyBorder="1" applyAlignment="1">
      <alignment vertical="center" wrapText="1"/>
    </xf>
    <xf numFmtId="0" fontId="0" fillId="0" borderId="0" xfId="0" applyFont="1" applyAlignment="1">
      <alignment vertical="center" wrapText="1"/>
    </xf>
    <xf numFmtId="0" fontId="0" fillId="0" borderId="10" xfId="0" applyFont="1" applyBorder="1" applyAlignment="1">
      <alignment horizontal="justify" vertical="center" wrapText="1"/>
    </xf>
    <xf numFmtId="0" fontId="0" fillId="0" borderId="10" xfId="0" applyFont="1" applyFill="1" applyBorder="1" applyAlignment="1">
      <alignment vertical="center" wrapText="1"/>
    </xf>
    <xf numFmtId="0" fontId="0" fillId="0" borderId="10" xfId="0" applyFont="1" applyBorder="1" applyAlignment="1">
      <alignment vertical="center" wrapText="1"/>
    </xf>
    <xf numFmtId="0" fontId="0" fillId="0" borderId="10" xfId="0" applyNumberFormat="1" applyFont="1" applyFill="1" applyBorder="1" applyAlignment="1">
      <alignment horizontal="center" vertical="center"/>
    </xf>
    <xf numFmtId="0" fontId="0" fillId="0" borderId="10" xfId="0" applyFont="1" applyFill="1" applyBorder="1" applyAlignment="1">
      <alignment vertical="center" wrapText="1"/>
    </xf>
    <xf numFmtId="2" fontId="0" fillId="0" borderId="10" xfId="0" applyNumberFormat="1" applyFont="1" applyFill="1" applyBorder="1" applyAlignment="1">
      <alignment horizontal="center" vertical="center"/>
    </xf>
    <xf numFmtId="4" fontId="0" fillId="0" borderId="10" xfId="0" applyNumberFormat="1" applyFont="1" applyBorder="1" applyAlignment="1">
      <alignment vertical="center" wrapText="1"/>
    </xf>
    <xf numFmtId="0" fontId="0" fillId="0" borderId="10" xfId="0" applyFont="1" applyBorder="1" applyAlignment="1">
      <alignment horizontal="justify" vertical="center" wrapText="1"/>
    </xf>
    <xf numFmtId="0" fontId="0" fillId="0" borderId="10" xfId="0" applyNumberFormat="1" applyFont="1" applyBorder="1" applyAlignment="1">
      <alignment horizontal="justify" vertical="center" wrapText="1"/>
    </xf>
    <xf numFmtId="0" fontId="0" fillId="0" borderId="0" xfId="0" applyFont="1" applyAlignment="1">
      <alignment vertical="center" wrapText="1"/>
    </xf>
    <xf numFmtId="0" fontId="0" fillId="0" borderId="10" xfId="0" applyFill="1" applyBorder="1" applyAlignment="1">
      <alignment horizontal="center" vertical="center" wrapText="1"/>
    </xf>
    <xf numFmtId="0" fontId="0" fillId="0" borderId="10" xfId="0" applyFill="1" applyBorder="1" applyAlignment="1">
      <alignment vertical="center" wrapText="1"/>
    </xf>
    <xf numFmtId="0" fontId="0" fillId="0" borderId="0" xfId="0" applyFont="1" applyFill="1" applyAlignment="1">
      <alignment vertical="center" wrapText="1"/>
    </xf>
    <xf numFmtId="0" fontId="0" fillId="0" borderId="10" xfId="0" applyFill="1" applyBorder="1" applyAlignment="1">
      <alignment horizontal="left" vertical="center" wrapText="1"/>
    </xf>
    <xf numFmtId="0" fontId="0" fillId="0" borderId="0" xfId="0" applyFill="1" applyAlignment="1">
      <alignment vertical="center" wrapText="1"/>
    </xf>
    <xf numFmtId="0" fontId="0" fillId="0" borderId="10" xfId="0" applyNumberFormat="1" applyFont="1" applyFill="1" applyBorder="1" applyAlignment="1">
      <alignment horizontal="center" vertical="center" wrapText="1"/>
    </xf>
    <xf numFmtId="0" fontId="0" fillId="0" borderId="10" xfId="0" applyNumberFormat="1" applyFill="1" applyBorder="1" applyAlignment="1">
      <alignment horizontal="center" vertical="center" wrapText="1"/>
    </xf>
    <xf numFmtId="2" fontId="0" fillId="0" borderId="10" xfId="0" applyNumberFormat="1" applyBorder="1" applyAlignment="1">
      <alignment horizontal="center" vertical="center" wrapText="1"/>
    </xf>
    <xf numFmtId="4" fontId="0" fillId="0" borderId="10" xfId="0" applyNumberFormat="1" applyBorder="1" applyAlignment="1">
      <alignment vertical="center"/>
    </xf>
    <xf numFmtId="0" fontId="0" fillId="0" borderId="10" xfId="0" applyBorder="1" applyAlignment="1">
      <alignment vertical="center"/>
    </xf>
    <xf numFmtId="0" fontId="0" fillId="0" borderId="10" xfId="0" applyFont="1" applyBorder="1" applyAlignment="1">
      <alignment horizontal="left" vertical="center" wrapText="1"/>
    </xf>
    <xf numFmtId="0" fontId="2" fillId="0" borderId="10" xfId="0" applyFont="1" applyFill="1" applyBorder="1" applyAlignment="1">
      <alignment horizontal="left" vertical="center" wrapText="1"/>
    </xf>
    <xf numFmtId="0" fontId="0" fillId="0" borderId="0" xfId="0" applyFont="1" applyAlignment="1">
      <alignment horizontal="left" vertical="center" wrapText="1"/>
    </xf>
    <xf numFmtId="0" fontId="0" fillId="0" borderId="10" xfId="0" applyFont="1" applyFill="1" applyBorder="1" applyAlignment="1">
      <alignment horizontal="center" vertical="center" wrapText="1"/>
    </xf>
    <xf numFmtId="4" fontId="0" fillId="0" borderId="10" xfId="0" applyNumberFormat="1" applyFont="1" applyBorder="1" applyAlignment="1">
      <alignment horizontal="left" vertical="center" wrapText="1"/>
    </xf>
    <xf numFmtId="0" fontId="0" fillId="0" borderId="10" xfId="0" applyNumberFormat="1" applyFont="1" applyBorder="1" applyAlignment="1">
      <alignment horizontal="left" vertical="center" wrapText="1"/>
    </xf>
    <xf numFmtId="0" fontId="0" fillId="0" borderId="0" xfId="0" applyAlignment="1">
      <alignment horizontal="center" vertical="center" wrapText="1"/>
    </xf>
    <xf numFmtId="0" fontId="2" fillId="0" borderId="10" xfId="0" applyFont="1" applyFill="1" applyBorder="1" applyAlignment="1">
      <alignment horizontal="left" vertical="center" wrapText="1"/>
    </xf>
    <xf numFmtId="0" fontId="0" fillId="0" borderId="10" xfId="0" applyNumberFormat="1" applyBorder="1" applyAlignment="1" applyProtection="1">
      <alignment vertical="center" wrapText="1"/>
      <protection/>
    </xf>
    <xf numFmtId="0" fontId="0" fillId="0" borderId="0" xfId="0" applyFont="1" applyAlignment="1">
      <alignment horizontal="center" vertical="center"/>
    </xf>
    <xf numFmtId="0" fontId="0" fillId="0" borderId="10" xfId="0" applyFont="1" applyBorder="1" applyAlignment="1">
      <alignment horizontal="left" vertical="center" wrapText="1"/>
    </xf>
    <xf numFmtId="49" fontId="0" fillId="0" borderId="10"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2" fillId="0" borderId="10" xfId="0" applyFont="1" applyBorder="1" applyAlignment="1">
      <alignment horizontal="center" vertical="center" wrapText="1"/>
    </xf>
    <xf numFmtId="49" fontId="0" fillId="0" borderId="10" xfId="0" applyNumberFormat="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Border="1" applyAlignment="1">
      <alignment horizontal="left" vertical="center" wrapText="1"/>
    </xf>
    <xf numFmtId="0" fontId="0" fillId="0" borderId="11" xfId="0" applyBorder="1" applyAlignment="1">
      <alignment horizontal="center" vertical="center" wrapText="1"/>
    </xf>
    <xf numFmtId="0" fontId="0" fillId="0" borderId="11" xfId="0" applyFont="1" applyFill="1" applyBorder="1" applyAlignment="1">
      <alignment vertical="center" wrapText="1"/>
    </xf>
    <xf numFmtId="0" fontId="0" fillId="0" borderId="11" xfId="0" applyFont="1" applyBorder="1" applyAlignment="1">
      <alignment vertical="center" wrapText="1"/>
    </xf>
    <xf numFmtId="0" fontId="0" fillId="0" borderId="11" xfId="0" applyFont="1" applyBorder="1" applyAlignment="1">
      <alignment vertical="center" wrapText="1"/>
    </xf>
    <xf numFmtId="0" fontId="0" fillId="0" borderId="11" xfId="0" applyFont="1" applyFill="1" applyBorder="1" applyAlignment="1">
      <alignment horizontal="center" vertical="center" wrapText="1"/>
    </xf>
    <xf numFmtId="0" fontId="0" fillId="0" borderId="11" xfId="0" applyNumberFormat="1" applyFont="1" applyFill="1" applyBorder="1" applyAlignment="1">
      <alignment horizontal="center" vertical="center"/>
    </xf>
    <xf numFmtId="2" fontId="0" fillId="0" borderId="11" xfId="0" applyNumberFormat="1" applyFont="1" applyBorder="1" applyAlignment="1">
      <alignment horizontal="center" vertical="center"/>
    </xf>
    <xf numFmtId="0" fontId="0" fillId="0" borderId="11" xfId="0" applyFill="1" applyBorder="1" applyAlignment="1">
      <alignment vertical="center" wrapText="1"/>
    </xf>
    <xf numFmtId="0" fontId="2" fillId="0" borderId="11" xfId="0" applyFont="1" applyBorder="1" applyAlignment="1">
      <alignment vertical="center" wrapText="1"/>
    </xf>
    <xf numFmtId="0" fontId="0" fillId="0" borderId="11" xfId="0" applyFill="1" applyBorder="1" applyAlignment="1">
      <alignment horizontal="center" vertical="center" wrapText="1"/>
    </xf>
    <xf numFmtId="0" fontId="0" fillId="0" borderId="11" xfId="0" applyFont="1" applyBorder="1" applyAlignment="1">
      <alignment horizontal="center" vertical="center" wrapText="1"/>
    </xf>
    <xf numFmtId="0" fontId="2" fillId="0" borderId="10" xfId="0" applyFont="1" applyFill="1" applyBorder="1" applyAlignment="1">
      <alignment vertical="center" wrapText="1"/>
    </xf>
    <xf numFmtId="0" fontId="0" fillId="0" borderId="10" xfId="0" applyNumberFormat="1" applyBorder="1" applyAlignment="1">
      <alignment vertical="center" wrapText="1"/>
    </xf>
    <xf numFmtId="0" fontId="2" fillId="0" borderId="10" xfId="0" applyFont="1" applyFill="1" applyBorder="1" applyAlignment="1">
      <alignment vertical="center" wrapText="1"/>
    </xf>
    <xf numFmtId="2" fontId="0" fillId="0" borderId="10" xfId="0" applyNumberFormat="1" applyBorder="1" applyAlignment="1">
      <alignment vertical="center"/>
    </xf>
    <xf numFmtId="0" fontId="0" fillId="0" borderId="12" xfId="0" applyBorder="1" applyAlignment="1">
      <alignment vertical="center" wrapText="1"/>
    </xf>
    <xf numFmtId="0" fontId="0" fillId="0" borderId="10" xfId="0" applyNumberFormat="1" applyFont="1" applyBorder="1" applyAlignment="1">
      <alignment vertical="center" wrapText="1"/>
    </xf>
    <xf numFmtId="2" fontId="2" fillId="0" borderId="10" xfId="0" applyNumberFormat="1" applyFont="1" applyBorder="1" applyAlignment="1">
      <alignment vertical="center"/>
    </xf>
    <xf numFmtId="0" fontId="2" fillId="0" borderId="10" xfId="0" applyFont="1" applyBorder="1" applyAlignment="1">
      <alignment vertical="center"/>
    </xf>
    <xf numFmtId="0" fontId="2" fillId="0" borderId="10" xfId="0" applyFont="1" applyBorder="1" applyAlignment="1">
      <alignment vertical="center"/>
    </xf>
    <xf numFmtId="3" fontId="0" fillId="0" borderId="10" xfId="0" applyNumberFormat="1" applyFont="1" applyBorder="1" applyAlignment="1">
      <alignment horizontal="left" vertical="center" wrapText="1"/>
    </xf>
    <xf numFmtId="0" fontId="0" fillId="0" borderId="13" xfId="0" applyBorder="1" applyAlignment="1">
      <alignment horizontal="left" vertical="center" wrapText="1"/>
    </xf>
    <xf numFmtId="0" fontId="0" fillId="0" borderId="12" xfId="0" applyBorder="1" applyAlignment="1">
      <alignment horizontal="center" vertical="center" wrapText="1"/>
    </xf>
    <xf numFmtId="0" fontId="2" fillId="0" borderId="12" xfId="0" applyFont="1" applyFill="1" applyBorder="1" applyAlignment="1">
      <alignment vertical="center" wrapText="1"/>
    </xf>
    <xf numFmtId="0" fontId="0" fillId="0"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4" xfId="0" applyBorder="1" applyAlignment="1">
      <alignment vertical="center" wrapText="1"/>
    </xf>
    <xf numFmtId="0" fontId="0" fillId="0" borderId="12" xfId="0" applyFont="1" applyBorder="1" applyAlignment="1">
      <alignment horizontal="left" vertical="center" wrapText="1"/>
    </xf>
    <xf numFmtId="0" fontId="0" fillId="0" borderId="12" xfId="0" applyNumberFormat="1" applyFont="1" applyFill="1" applyBorder="1" applyAlignment="1">
      <alignment horizontal="center" vertical="center"/>
    </xf>
    <xf numFmtId="0" fontId="0" fillId="0" borderId="12" xfId="0" applyFont="1" applyBorder="1" applyAlignment="1">
      <alignment horizontal="center" vertical="center" wrapText="1"/>
    </xf>
    <xf numFmtId="0" fontId="0" fillId="0" borderId="12" xfId="0" applyFont="1" applyFill="1" applyBorder="1" applyAlignment="1">
      <alignment vertical="center" wrapText="1"/>
    </xf>
    <xf numFmtId="2" fontId="0" fillId="0" borderId="12" xfId="0" applyNumberFormat="1" applyFont="1" applyFill="1" applyBorder="1" applyAlignment="1">
      <alignment horizontal="center" vertical="center"/>
    </xf>
    <xf numFmtId="4" fontId="0" fillId="0" borderId="12" xfId="0" applyNumberFormat="1" applyFont="1" applyBorder="1" applyAlignment="1">
      <alignment vertical="center" wrapText="1"/>
    </xf>
    <xf numFmtId="0" fontId="0" fillId="20" borderId="10" xfId="0" applyFill="1" applyBorder="1" applyAlignment="1">
      <alignment horizontal="center" vertical="center" wrapText="1"/>
    </xf>
    <xf numFmtId="0" fontId="0" fillId="20" borderId="12" xfId="0" applyFont="1" applyFill="1" applyBorder="1" applyAlignment="1">
      <alignment horizontal="center" vertical="center"/>
    </xf>
    <xf numFmtId="0" fontId="0" fillId="20" borderId="15" xfId="0" applyFont="1" applyFill="1" applyBorder="1" applyAlignment="1">
      <alignment horizontal="center" vertical="center"/>
    </xf>
    <xf numFmtId="0" fontId="0" fillId="20" borderId="16" xfId="0" applyFill="1" applyBorder="1" applyAlignment="1">
      <alignment horizontal="center" vertical="center" wrapText="1"/>
    </xf>
    <xf numFmtId="0" fontId="0" fillId="20" borderId="10" xfId="0" applyFont="1" applyFill="1" applyBorder="1" applyAlignment="1">
      <alignment horizontal="center" vertical="center" wrapText="1"/>
    </xf>
    <xf numFmtId="0" fontId="0" fillId="0" borderId="12" xfId="0" applyFont="1" applyFill="1" applyBorder="1" applyAlignment="1">
      <alignment horizontal="center" vertical="center"/>
    </xf>
    <xf numFmtId="176" fontId="0" fillId="0" borderId="12" xfId="0" applyNumberFormat="1" applyFont="1" applyBorder="1" applyAlignment="1">
      <alignment horizontal="center" vertical="center"/>
    </xf>
    <xf numFmtId="9" fontId="0" fillId="0" borderId="12" xfId="0" applyNumberFormat="1" applyFont="1" applyBorder="1" applyAlignment="1">
      <alignment horizontal="center" vertical="center"/>
    </xf>
    <xf numFmtId="0" fontId="0" fillId="20" borderId="12" xfId="0" applyFont="1" applyFill="1" applyBorder="1" applyAlignment="1">
      <alignment horizontal="center" vertical="center" wrapText="1"/>
    </xf>
    <xf numFmtId="0" fontId="0" fillId="20" borderId="15"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16" xfId="0" applyBorder="1" applyAlignment="1">
      <alignment horizontal="center" vertical="center" wrapText="1"/>
    </xf>
    <xf numFmtId="0" fontId="0" fillId="20" borderId="16" xfId="0" applyFont="1" applyFill="1" applyBorder="1" applyAlignment="1">
      <alignment horizontal="center" vertical="center" wrapText="1"/>
    </xf>
    <xf numFmtId="0" fontId="0" fillId="0" borderId="16" xfId="0" applyFont="1" applyBorder="1" applyAlignment="1">
      <alignment horizontal="center" vertical="center" wrapText="1"/>
    </xf>
    <xf numFmtId="0" fontId="0" fillId="0" borderId="16" xfId="0" applyFill="1" applyBorder="1" applyAlignment="1">
      <alignment horizontal="center" vertical="center" wrapText="1"/>
    </xf>
    <xf numFmtId="0" fontId="0" fillId="20" borderId="12" xfId="0" applyFill="1" applyBorder="1" applyAlignment="1">
      <alignment horizontal="center" vertical="center" wrapText="1"/>
    </xf>
    <xf numFmtId="0" fontId="0" fillId="0" borderId="17" xfId="0" applyBorder="1" applyAlignment="1">
      <alignment horizontal="center" vertical="center" wrapText="1"/>
    </xf>
    <xf numFmtId="0" fontId="0" fillId="20" borderId="0" xfId="0" applyFill="1" applyBorder="1" applyAlignment="1">
      <alignment horizontal="center" vertical="center" wrapText="1"/>
    </xf>
    <xf numFmtId="0" fontId="0" fillId="0" borderId="16" xfId="0" applyFont="1" applyFill="1" applyBorder="1" applyAlignment="1">
      <alignment horizontal="center" vertical="center" wrapText="1"/>
    </xf>
    <xf numFmtId="0" fontId="0" fillId="20" borderId="11" xfId="0" applyFont="1" applyFill="1" applyBorder="1" applyAlignment="1">
      <alignment horizontal="center" vertical="center" wrapText="1"/>
    </xf>
    <xf numFmtId="0" fontId="0" fillId="20" borderId="18" xfId="0" applyFont="1" applyFill="1" applyBorder="1" applyAlignment="1">
      <alignment horizontal="center" vertical="center" wrapText="1"/>
    </xf>
    <xf numFmtId="0" fontId="0" fillId="0" borderId="16" xfId="0" applyFont="1" applyBorder="1" applyAlignment="1">
      <alignment horizontal="center" vertical="center" wrapText="1"/>
    </xf>
    <xf numFmtId="0" fontId="0" fillId="20" borderId="10" xfId="0" applyFont="1" applyFill="1" applyBorder="1" applyAlignment="1">
      <alignment horizontal="center" vertical="center" wrapText="1"/>
    </xf>
    <xf numFmtId="0" fontId="0" fillId="20" borderId="16" xfId="0" applyFont="1" applyFill="1" applyBorder="1" applyAlignment="1">
      <alignment horizontal="center" vertical="center" wrapText="1"/>
    </xf>
    <xf numFmtId="0" fontId="0" fillId="0" borderId="16" xfId="0" applyFont="1" applyBorder="1" applyAlignment="1">
      <alignment horizontal="center" vertical="center" wrapText="1"/>
    </xf>
    <xf numFmtId="0" fontId="2" fillId="2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0" fillId="24" borderId="10" xfId="0" applyFill="1" applyBorder="1" applyAlignment="1">
      <alignment horizontal="center" vertical="center" wrapText="1"/>
    </xf>
    <xf numFmtId="0" fontId="0" fillId="24" borderId="16" xfId="0" applyFill="1" applyBorder="1" applyAlignment="1">
      <alignment horizontal="center" vertical="center" wrapText="1"/>
    </xf>
    <xf numFmtId="0" fontId="0" fillId="20" borderId="16" xfId="0" applyNumberFormat="1" applyFont="1" applyFill="1" applyBorder="1" applyAlignment="1">
      <alignment horizontal="center" vertical="center" wrapText="1"/>
    </xf>
    <xf numFmtId="9" fontId="0" fillId="0" borderId="13" xfId="0" applyNumberFormat="1" applyFont="1" applyBorder="1" applyAlignment="1">
      <alignment horizontal="center" vertical="center"/>
    </xf>
    <xf numFmtId="0" fontId="0" fillId="0" borderId="0" xfId="0" applyFont="1" applyBorder="1" applyAlignment="1">
      <alignment horizontal="center" vertical="center" wrapText="1"/>
    </xf>
    <xf numFmtId="0" fontId="4" fillId="0" borderId="15" xfId="53" applyBorder="1" applyAlignment="1" applyProtection="1">
      <alignment horizontal="center" vertical="center"/>
      <protection/>
    </xf>
    <xf numFmtId="0" fontId="4" fillId="0" borderId="16" xfId="53" applyBorder="1" applyAlignment="1" applyProtection="1">
      <alignment horizontal="center" vertical="center"/>
      <protection/>
    </xf>
    <xf numFmtId="176" fontId="0" fillId="0" borderId="19" xfId="0" applyNumberFormat="1" applyFont="1" applyBorder="1" applyAlignment="1">
      <alignment horizontal="center" vertical="center"/>
    </xf>
    <xf numFmtId="9" fontId="0" fillId="0" borderId="19" xfId="0" applyNumberFormat="1" applyFont="1" applyBorder="1" applyAlignment="1">
      <alignment horizontal="center" vertical="center"/>
    </xf>
    <xf numFmtId="0" fontId="0" fillId="0" borderId="10" xfId="0" applyFont="1" applyFill="1" applyBorder="1" applyAlignment="1">
      <alignment horizontal="center" vertical="center" wrapText="1"/>
    </xf>
    <xf numFmtId="176" fontId="0" fillId="0" borderId="12" xfId="0" applyNumberFormat="1" applyFont="1" applyFill="1" applyBorder="1" applyAlignment="1">
      <alignment horizontal="center" vertical="center"/>
    </xf>
    <xf numFmtId="176" fontId="0" fillId="0" borderId="10" xfId="0" applyNumberFormat="1" applyFill="1" applyBorder="1" applyAlignment="1">
      <alignment horizontal="center" vertical="center" wrapText="1"/>
    </xf>
    <xf numFmtId="176" fontId="0" fillId="0" borderId="10" xfId="0" applyNumberFormat="1" applyFill="1" applyBorder="1" applyAlignment="1">
      <alignment horizontal="center" vertical="center"/>
    </xf>
    <xf numFmtId="176" fontId="0" fillId="0" borderId="12" xfId="0" applyNumberFormat="1" applyFill="1" applyBorder="1" applyAlignment="1">
      <alignment horizontal="center" vertical="center" wrapText="1"/>
    </xf>
    <xf numFmtId="176" fontId="0" fillId="0" borderId="10" xfId="0" applyNumberFormat="1" applyFont="1" applyFill="1" applyBorder="1" applyAlignment="1">
      <alignment horizontal="center" vertical="center" wrapText="1"/>
    </xf>
    <xf numFmtId="176" fontId="0" fillId="0" borderId="11" xfId="0" applyNumberFormat="1" applyFill="1" applyBorder="1" applyAlignment="1">
      <alignment horizontal="center" vertical="center" wrapText="1"/>
    </xf>
    <xf numFmtId="176" fontId="0" fillId="0" borderId="10" xfId="0" applyNumberFormat="1" applyFont="1" applyFill="1" applyBorder="1" applyAlignment="1">
      <alignment horizontal="center" vertical="center"/>
    </xf>
    <xf numFmtId="176" fontId="2" fillId="0" borderId="10" xfId="0" applyNumberFormat="1" applyFont="1" applyFill="1" applyBorder="1" applyAlignment="1">
      <alignment horizontal="center" vertical="center"/>
    </xf>
    <xf numFmtId="176" fontId="0" fillId="0" borderId="10" xfId="0" applyNumberFormat="1" applyFont="1" applyFill="1" applyBorder="1" applyAlignment="1">
      <alignment horizontal="center" vertical="center"/>
    </xf>
    <xf numFmtId="176" fontId="0" fillId="0" borderId="11" xfId="0" applyNumberFormat="1" applyFill="1" applyBorder="1" applyAlignment="1">
      <alignment horizontal="center" vertical="center"/>
    </xf>
    <xf numFmtId="9" fontId="0" fillId="0" borderId="12" xfId="60" applyFont="1" applyBorder="1" applyAlignment="1">
      <alignment horizontal="center" vertical="center"/>
    </xf>
    <xf numFmtId="9" fontId="0" fillId="0" borderId="19" xfId="60" applyFon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wrapText="1"/>
    </xf>
    <xf numFmtId="176" fontId="0" fillId="0" borderId="0" xfId="0" applyNumberFormat="1" applyFill="1" applyAlignment="1">
      <alignment horizontal="center" vertical="center"/>
    </xf>
    <xf numFmtId="0" fontId="0" fillId="0" borderId="0" xfId="0" applyFill="1" applyAlignment="1">
      <alignment horizontal="center" vertical="center" wrapText="1"/>
    </xf>
    <xf numFmtId="0" fontId="0" fillId="0" borderId="0" xfId="0" applyAlignment="1">
      <alignment horizontal="left" vertical="center"/>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1" xfId="0" applyFill="1" applyBorder="1" applyAlignment="1">
      <alignment vertical="center" wrapText="1"/>
    </xf>
    <xf numFmtId="176" fontId="0" fillId="0" borderId="21" xfId="0" applyNumberFormat="1" applyFill="1" applyBorder="1" applyAlignment="1">
      <alignment horizontal="center" vertical="center" wrapText="1"/>
    </xf>
    <xf numFmtId="0" fontId="1"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2" xfId="0" applyFont="1" applyBorder="1" applyAlignment="1">
      <alignment horizontal="center" vertical="center" wrapText="1"/>
    </xf>
    <xf numFmtId="0" fontId="6" fillId="0" borderId="24" xfId="0" applyFont="1" applyBorder="1" applyAlignment="1">
      <alignment horizontal="center" vertical="center" wrapText="1"/>
    </xf>
    <xf numFmtId="0" fontId="0" fillId="0" borderId="25"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9" xfId="0" applyFill="1" applyBorder="1" applyAlignment="1">
      <alignment horizontal="left" vertical="center" wrapText="1"/>
    </xf>
    <xf numFmtId="176" fontId="0" fillId="0" borderId="19" xfId="0" applyNumberFormat="1" applyFill="1" applyBorder="1" applyAlignment="1">
      <alignment horizontal="center" vertical="center" wrapText="1"/>
    </xf>
    <xf numFmtId="0" fontId="1" fillId="0" borderId="19" xfId="0" applyFont="1" applyFill="1" applyBorder="1" applyAlignment="1">
      <alignment horizontal="center" vertical="center" wrapText="1"/>
    </xf>
    <xf numFmtId="0" fontId="0" fillId="0" borderId="19" xfId="0" applyFill="1" applyBorder="1" applyAlignment="1">
      <alignment vertical="center" wrapText="1"/>
    </xf>
    <xf numFmtId="0" fontId="0" fillId="0" borderId="25" xfId="0" applyFill="1" applyBorder="1" applyAlignment="1">
      <alignment vertical="center" wrapText="1"/>
    </xf>
    <xf numFmtId="0" fontId="6" fillId="0" borderId="19" xfId="0" applyFont="1" applyFill="1" applyBorder="1" applyAlignment="1">
      <alignment horizontal="center" vertical="center" wrapText="1"/>
    </xf>
    <xf numFmtId="0" fontId="0" fillId="0" borderId="19" xfId="0" applyFill="1" applyBorder="1" applyAlignment="1">
      <alignment vertical="center"/>
    </xf>
    <xf numFmtId="0" fontId="0" fillId="0" borderId="26" xfId="0" applyFill="1" applyBorder="1" applyAlignment="1">
      <alignment vertical="center"/>
    </xf>
    <xf numFmtId="0" fontId="0" fillId="0" borderId="27" xfId="0" applyFill="1" applyBorder="1" applyAlignment="1">
      <alignment horizontal="center" vertical="center" wrapText="1"/>
    </xf>
    <xf numFmtId="0" fontId="0" fillId="20" borderId="19" xfId="0" applyFill="1" applyBorder="1" applyAlignment="1">
      <alignment horizontal="center" vertical="center" wrapText="1"/>
    </xf>
    <xf numFmtId="0" fontId="0" fillId="20" borderId="10" xfId="0" applyFill="1" applyBorder="1" applyAlignment="1">
      <alignment horizontal="center" vertical="center"/>
    </xf>
    <xf numFmtId="0" fontId="0" fillId="0" borderId="10" xfId="0" applyBorder="1" applyAlignment="1">
      <alignment horizontal="center" vertical="center"/>
    </xf>
    <xf numFmtId="0" fontId="0" fillId="0" borderId="10" xfId="0" applyFill="1" applyBorder="1" applyAlignment="1">
      <alignment horizontal="center" vertical="center"/>
    </xf>
    <xf numFmtId="0" fontId="0" fillId="20" borderId="10" xfId="0" applyFont="1" applyFill="1" applyBorder="1" applyAlignment="1">
      <alignment horizontal="center" vertical="center"/>
    </xf>
    <xf numFmtId="0" fontId="0" fillId="20" borderId="16"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0" xfId="0" applyFont="1" applyAlignment="1">
      <alignment vertical="center"/>
    </xf>
    <xf numFmtId="0" fontId="0" fillId="0" borderId="10" xfId="0" applyNumberFormat="1" applyFill="1" applyBorder="1" applyAlignment="1">
      <alignment horizontal="left" vertical="center" wrapText="1"/>
    </xf>
    <xf numFmtId="176" fontId="0" fillId="0" borderId="28" xfId="0" applyNumberFormat="1" applyFill="1" applyBorder="1" applyAlignment="1">
      <alignment horizontal="center" vertical="center"/>
    </xf>
    <xf numFmtId="0" fontId="0" fillId="0" borderId="28" xfId="0" applyBorder="1" applyAlignment="1">
      <alignment vertical="center" wrapText="1"/>
    </xf>
    <xf numFmtId="0" fontId="0" fillId="0" borderId="28" xfId="0" applyFill="1" applyBorder="1" applyAlignment="1">
      <alignment horizontal="center" vertical="center" wrapText="1"/>
    </xf>
    <xf numFmtId="0" fontId="0" fillId="20" borderId="28" xfId="0" applyFill="1" applyBorder="1" applyAlignment="1">
      <alignment horizontal="center" vertical="center"/>
    </xf>
    <xf numFmtId="0" fontId="0" fillId="0" borderId="28" xfId="0" applyBorder="1" applyAlignment="1">
      <alignment horizontal="center" vertical="center"/>
    </xf>
    <xf numFmtId="0" fontId="0" fillId="20" borderId="28" xfId="0" applyFill="1" applyBorder="1" applyAlignment="1">
      <alignment horizontal="center" vertical="center" wrapText="1"/>
    </xf>
    <xf numFmtId="0" fontId="0" fillId="0" borderId="28" xfId="0" applyFill="1" applyBorder="1" applyAlignment="1">
      <alignment horizontal="center" vertical="center"/>
    </xf>
    <xf numFmtId="176" fontId="0" fillId="0" borderId="19" xfId="0" applyNumberFormat="1" applyFill="1" applyBorder="1" applyAlignment="1">
      <alignment horizontal="center" vertical="center"/>
    </xf>
    <xf numFmtId="0" fontId="0" fillId="0" borderId="19" xfId="0" applyBorder="1" applyAlignment="1">
      <alignment vertical="center" wrapText="1"/>
    </xf>
    <xf numFmtId="0" fontId="0" fillId="20" borderId="19" xfId="0" applyFill="1" applyBorder="1" applyAlignment="1">
      <alignment horizontal="center" vertical="center"/>
    </xf>
    <xf numFmtId="0" fontId="0" fillId="0" borderId="19" xfId="0" applyBorder="1" applyAlignment="1">
      <alignment horizontal="center" vertical="center"/>
    </xf>
    <xf numFmtId="0" fontId="0" fillId="0" borderId="19" xfId="0" applyFill="1" applyBorder="1" applyAlignment="1">
      <alignment horizontal="center" vertical="center"/>
    </xf>
    <xf numFmtId="0" fontId="0" fillId="0" borderId="0" xfId="0" applyBorder="1" applyAlignment="1">
      <alignment horizontal="left" vertical="center" wrapText="1"/>
    </xf>
    <xf numFmtId="0" fontId="0" fillId="0" borderId="0" xfId="0" applyBorder="1" applyAlignment="1">
      <alignment horizontal="center" vertical="center" wrapText="1"/>
    </xf>
    <xf numFmtId="0" fontId="0" fillId="0" borderId="0" xfId="0" applyBorder="1" applyAlignment="1">
      <alignment horizontal="right" vertical="center" wrapText="1"/>
    </xf>
    <xf numFmtId="0" fontId="0" fillId="0" borderId="0" xfId="0" applyBorder="1" applyAlignment="1">
      <alignment vertical="center" wrapText="1"/>
    </xf>
    <xf numFmtId="0" fontId="2" fillId="0" borderId="0" xfId="0" applyFont="1" applyFill="1" applyBorder="1" applyAlignment="1">
      <alignment vertical="center" wrapText="1"/>
    </xf>
    <xf numFmtId="0" fontId="0" fillId="0" borderId="0" xfId="0" applyFont="1" applyFill="1" applyBorder="1" applyAlignment="1">
      <alignment horizontal="left" vertical="center" wrapText="1"/>
    </xf>
    <xf numFmtId="176" fontId="0" fillId="0" borderId="0" xfId="0" applyNumberFormat="1" applyFill="1" applyBorder="1" applyAlignment="1">
      <alignment horizontal="center" vertical="center" wrapText="1"/>
    </xf>
    <xf numFmtId="0" fontId="0" fillId="0" borderId="0" xfId="0" applyFont="1" applyBorder="1" applyAlignment="1">
      <alignment vertical="center" wrapText="1"/>
    </xf>
    <xf numFmtId="0" fontId="0" fillId="0" borderId="0" xfId="0" applyFill="1" applyAlignment="1">
      <alignment vertical="center"/>
    </xf>
    <xf numFmtId="0" fontId="0" fillId="0" borderId="0" xfId="0" applyFill="1" applyAlignment="1">
      <alignment horizontal="center" vertical="center"/>
    </xf>
    <xf numFmtId="0" fontId="1" fillId="0" borderId="0" xfId="0" applyFont="1" applyAlignment="1">
      <alignment vertical="center"/>
    </xf>
    <xf numFmtId="9" fontId="0" fillId="0" borderId="0" xfId="60" applyFont="1" applyAlignment="1">
      <alignment horizontal="center" vertical="center"/>
    </xf>
    <xf numFmtId="9" fontId="0" fillId="20" borderId="19" xfId="60" applyFont="1" applyFill="1" applyBorder="1" applyAlignment="1">
      <alignment horizontal="center" vertical="center" wrapText="1"/>
    </xf>
    <xf numFmtId="9" fontId="0" fillId="20" borderId="12" xfId="60" applyFont="1" applyFill="1" applyBorder="1" applyAlignment="1">
      <alignment horizontal="center" vertical="center"/>
    </xf>
    <xf numFmtId="9" fontId="0" fillId="0" borderId="0" xfId="60" applyFont="1" applyFill="1" applyAlignment="1">
      <alignment horizontal="center" vertical="center"/>
    </xf>
    <xf numFmtId="9" fontId="0" fillId="0" borderId="19" xfId="60" applyFont="1" applyFill="1" applyBorder="1" applyAlignment="1">
      <alignment horizontal="center" vertical="center" wrapText="1"/>
    </xf>
    <xf numFmtId="9" fontId="0" fillId="20" borderId="29" xfId="60" applyFont="1" applyFill="1" applyBorder="1" applyAlignment="1">
      <alignment horizontal="center" vertical="center" wrapText="1"/>
    </xf>
    <xf numFmtId="9" fontId="0" fillId="0" borderId="17" xfId="60" applyFont="1" applyFill="1" applyBorder="1" applyAlignment="1">
      <alignment horizontal="center" vertical="center"/>
    </xf>
    <xf numFmtId="9" fontId="0" fillId="0" borderId="27" xfId="0" applyNumberFormat="1" applyFont="1" applyBorder="1" applyAlignment="1">
      <alignment horizontal="center" vertical="center"/>
    </xf>
    <xf numFmtId="9" fontId="0" fillId="20" borderId="19" xfId="60" applyFont="1" applyFill="1" applyBorder="1" applyAlignment="1">
      <alignment horizontal="center" vertical="center"/>
    </xf>
    <xf numFmtId="9" fontId="0" fillId="0" borderId="30" xfId="60" applyFont="1" applyFill="1" applyBorder="1" applyAlignment="1">
      <alignment horizontal="center" vertical="center"/>
    </xf>
    <xf numFmtId="2" fontId="0" fillId="0" borderId="10" xfId="0" applyNumberFormat="1" applyFill="1" applyBorder="1" applyAlignment="1">
      <alignment horizontal="center" vertical="center"/>
    </xf>
    <xf numFmtId="0" fontId="0" fillId="0" borderId="11" xfId="0" applyFont="1" applyFill="1" applyBorder="1" applyAlignment="1">
      <alignment vertical="center" wrapText="1"/>
    </xf>
    <xf numFmtId="2" fontId="0" fillId="0" borderId="11" xfId="0" applyNumberFormat="1" applyFont="1" applyFill="1" applyBorder="1" applyAlignment="1">
      <alignment horizontal="center" vertical="center"/>
    </xf>
    <xf numFmtId="4" fontId="0" fillId="0" borderId="10" xfId="0" applyNumberFormat="1" applyFill="1" applyBorder="1" applyAlignment="1">
      <alignment vertical="center" wrapText="1"/>
    </xf>
    <xf numFmtId="4" fontId="0" fillId="0" borderId="10" xfId="0" applyNumberFormat="1" applyFill="1" applyBorder="1" applyAlignment="1">
      <alignment horizontal="left" vertical="center" wrapText="1"/>
    </xf>
    <xf numFmtId="0" fontId="0" fillId="0" borderId="10" xfId="0" applyFont="1" applyFill="1" applyBorder="1" applyAlignment="1">
      <alignment horizontal="left" vertical="center" wrapText="1"/>
    </xf>
    <xf numFmtId="4" fontId="0" fillId="0" borderId="10" xfId="0" applyNumberFormat="1" applyFont="1" applyFill="1" applyBorder="1" applyAlignment="1">
      <alignment horizontal="left" vertical="center" wrapText="1"/>
    </xf>
    <xf numFmtId="0" fontId="1" fillId="0" borderId="10" xfId="0" applyNumberFormat="1" applyFont="1" applyFill="1" applyBorder="1" applyAlignment="1">
      <alignment horizontal="center" vertical="center"/>
    </xf>
    <xf numFmtId="0" fontId="0" fillId="0" borderId="10" xfId="0" applyFill="1" applyBorder="1" applyAlignment="1">
      <alignment vertical="center"/>
    </xf>
    <xf numFmtId="1" fontId="1" fillId="0" borderId="10" xfId="0" applyNumberFormat="1" applyFont="1" applyFill="1" applyBorder="1" applyAlignment="1">
      <alignment vertical="center"/>
    </xf>
    <xf numFmtId="14" fontId="1" fillId="0" borderId="10" xfId="0" applyNumberFormat="1" applyFont="1" applyFill="1" applyBorder="1" applyAlignment="1">
      <alignment horizontal="center" vertical="center"/>
    </xf>
    <xf numFmtId="1" fontId="0" fillId="0" borderId="10" xfId="0" applyNumberFormat="1" applyFill="1" applyBorder="1" applyAlignment="1">
      <alignment vertical="center"/>
    </xf>
    <xf numFmtId="0" fontId="1" fillId="0" borderId="28" xfId="0" applyNumberFormat="1" applyFont="1" applyFill="1" applyBorder="1" applyAlignment="1">
      <alignment horizontal="center" vertical="center"/>
    </xf>
    <xf numFmtId="0" fontId="0" fillId="0" borderId="28" xfId="0" applyFill="1" applyBorder="1" applyAlignment="1">
      <alignment vertical="center"/>
    </xf>
    <xf numFmtId="0" fontId="0" fillId="0" borderId="28" xfId="0" applyFill="1" applyBorder="1" applyAlignment="1">
      <alignment vertical="center" wrapText="1"/>
    </xf>
    <xf numFmtId="1" fontId="0" fillId="0" borderId="28" xfId="0" applyNumberFormat="1" applyFill="1" applyBorder="1" applyAlignment="1">
      <alignment vertical="center"/>
    </xf>
    <xf numFmtId="0" fontId="1" fillId="0" borderId="19" xfId="0" applyNumberFormat="1" applyFont="1" applyFill="1" applyBorder="1" applyAlignment="1">
      <alignment horizontal="center" vertical="center"/>
    </xf>
    <xf numFmtId="1" fontId="1" fillId="0" borderId="19" xfId="0" applyNumberFormat="1" applyFont="1" applyFill="1" applyBorder="1" applyAlignment="1">
      <alignment vertical="center"/>
    </xf>
    <xf numFmtId="14" fontId="1" fillId="0" borderId="19" xfId="0" applyNumberFormat="1" applyFont="1" applyFill="1" applyBorder="1" applyAlignment="1">
      <alignment horizontal="center" vertical="center"/>
    </xf>
    <xf numFmtId="0" fontId="7" fillId="20" borderId="31" xfId="0" applyFont="1" applyFill="1" applyBorder="1" applyAlignment="1">
      <alignment horizontal="left" vertical="center"/>
    </xf>
    <xf numFmtId="0" fontId="7" fillId="20" borderId="32" xfId="0" applyFont="1" applyFill="1" applyBorder="1" applyAlignment="1">
      <alignment horizontal="left" vertical="center"/>
    </xf>
    <xf numFmtId="0" fontId="7" fillId="20" borderId="33" xfId="0" applyFont="1" applyFill="1" applyBorder="1" applyAlignment="1">
      <alignment horizontal="left" vertical="center"/>
    </xf>
    <xf numFmtId="0" fontId="0" fillId="0" borderId="0" xfId="0" applyAlignment="1">
      <alignment vertical="center"/>
    </xf>
    <xf numFmtId="0" fontId="6" fillId="0" borderId="23" xfId="0" applyFont="1" applyBorder="1" applyAlignment="1">
      <alignment horizontal="center" vertical="center" wrapText="1"/>
    </xf>
    <xf numFmtId="0" fontId="6" fillId="0" borderId="22" xfId="0" applyFont="1" applyBorder="1" applyAlignment="1">
      <alignment horizontal="center" vertical="center" wrapText="1"/>
    </xf>
    <xf numFmtId="0" fontId="8" fillId="0" borderId="0" xfId="0" applyFont="1" applyFill="1" applyAlignment="1">
      <alignment vertical="center"/>
    </xf>
    <xf numFmtId="0" fontId="1" fillId="0" borderId="0" xfId="0" applyFont="1" applyAlignment="1">
      <alignmen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js.si/ijsw/Objave" TargetMode="External" /><Relationship Id="rId2" Type="http://schemas.openxmlformats.org/officeDocument/2006/relationships/hyperlink" Target="http://www.ijs.si/ijsw/Objave"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96"/>
  <sheetViews>
    <sheetView tabSelected="1" zoomScaleSheetLayoutView="75" zoomScalePageLayoutView="0" workbookViewId="0" topLeftCell="P1">
      <selection activeCell="Y3" sqref="Y3:AQ3"/>
    </sheetView>
  </sheetViews>
  <sheetFormatPr defaultColWidth="9.140625" defaultRowHeight="12.75"/>
  <cols>
    <col min="1" max="1" width="25.57421875" style="144" customWidth="1"/>
    <col min="2" max="2" width="5.57421875" style="140" customWidth="1"/>
    <col min="3" max="3" width="6.7109375" style="140" customWidth="1"/>
    <col min="4" max="4" width="9.140625" style="140" customWidth="1"/>
    <col min="5" max="5" width="18.421875" style="144" customWidth="1"/>
    <col min="6" max="6" width="7.8515625" style="140" customWidth="1"/>
    <col min="7" max="7" width="32.140625" style="4" customWidth="1"/>
    <col min="8" max="8" width="9.7109375" style="140" customWidth="1"/>
    <col min="9" max="9" width="22.8515625" style="141" customWidth="1"/>
    <col min="10" max="10" width="13.8515625" style="142" customWidth="1"/>
    <col min="11" max="11" width="8.7109375" style="140" customWidth="1"/>
    <col min="12" max="12" width="27.7109375" style="4" customWidth="1"/>
    <col min="13" max="13" width="24.28125" style="4" customWidth="1"/>
    <col min="14" max="15" width="55.7109375" style="4" customWidth="1"/>
    <col min="16" max="16" width="16.8515625" style="143" customWidth="1"/>
    <col min="17" max="17" width="13.421875" style="139" customWidth="1"/>
    <col min="18" max="18" width="12.421875" style="139" customWidth="1"/>
    <col min="19" max="19" width="11.8515625" style="139" customWidth="1"/>
    <col min="20" max="20" width="10.140625" style="139" customWidth="1"/>
    <col min="21" max="21" width="17.140625" style="139" customWidth="1"/>
    <col min="22" max="22" width="12.00390625" style="139" customWidth="1"/>
    <col min="23" max="23" width="9.140625" style="139" customWidth="1"/>
    <col min="24" max="24" width="26.28125" style="139" customWidth="1"/>
    <col min="25" max="25" width="11.421875" style="140" customWidth="1"/>
    <col min="26" max="26" width="13.8515625" style="140" customWidth="1"/>
    <col min="27" max="27" width="10.7109375" style="140" customWidth="1"/>
    <col min="28" max="28" width="9.140625" style="199" customWidth="1"/>
    <col min="29" max="29" width="13.140625" style="140" customWidth="1"/>
    <col min="30" max="30" width="11.421875" style="140" customWidth="1"/>
    <col min="31" max="31" width="9.140625" style="199" customWidth="1"/>
    <col min="32" max="32" width="12.8515625" style="140" customWidth="1"/>
    <col min="33" max="33" width="10.28125" style="140" customWidth="1"/>
    <col min="34" max="34" width="9.140625" style="199" customWidth="1"/>
    <col min="35" max="35" width="11.00390625" style="140" customWidth="1"/>
    <col min="36" max="36" width="10.7109375" style="140" customWidth="1"/>
    <col min="37" max="37" width="9.140625" style="199" customWidth="1"/>
    <col min="38" max="38" width="12.7109375" style="140" customWidth="1"/>
    <col min="39" max="39" width="10.7109375" style="140" customWidth="1"/>
    <col min="40" max="40" width="9.140625" style="199" customWidth="1"/>
    <col min="41" max="42" width="9.140625" style="140" customWidth="1"/>
    <col min="43" max="43" width="9.140625" style="199" customWidth="1"/>
    <col min="44" max="16384" width="9.140625" style="139" customWidth="1"/>
  </cols>
  <sheetData>
    <row r="1" spans="1:7" ht="18">
      <c r="A1" s="234" t="s">
        <v>701</v>
      </c>
      <c r="B1" s="231"/>
      <c r="C1" s="231"/>
      <c r="D1" s="231"/>
      <c r="E1" s="231"/>
      <c r="F1" s="231"/>
      <c r="G1" s="231"/>
    </row>
    <row r="2" ht="13.5" thickBot="1"/>
    <row r="3" spans="1:43" ht="75">
      <c r="A3" s="145" t="s">
        <v>695</v>
      </c>
      <c r="B3" s="146" t="s">
        <v>307</v>
      </c>
      <c r="C3" s="147" t="s">
        <v>308</v>
      </c>
      <c r="D3" s="148" t="s">
        <v>696</v>
      </c>
      <c r="E3" s="148" t="s">
        <v>309</v>
      </c>
      <c r="F3" s="148" t="s">
        <v>310</v>
      </c>
      <c r="G3" s="148" t="s">
        <v>311</v>
      </c>
      <c r="H3" s="148" t="s">
        <v>479</v>
      </c>
      <c r="I3" s="148" t="s">
        <v>312</v>
      </c>
      <c r="J3" s="149" t="s">
        <v>313</v>
      </c>
      <c r="K3" s="150" t="s">
        <v>697</v>
      </c>
      <c r="L3" s="148" t="s">
        <v>698</v>
      </c>
      <c r="M3" s="148" t="s">
        <v>699</v>
      </c>
      <c r="N3" s="148" t="s">
        <v>314</v>
      </c>
      <c r="O3" s="148" t="s">
        <v>700</v>
      </c>
      <c r="P3" s="151" t="s">
        <v>419</v>
      </c>
      <c r="Q3" s="152" t="s">
        <v>99</v>
      </c>
      <c r="R3" s="232" t="s">
        <v>169</v>
      </c>
      <c r="S3" s="233"/>
      <c r="T3" s="233"/>
      <c r="U3" s="233"/>
      <c r="V3" s="153" t="s">
        <v>420</v>
      </c>
      <c r="W3" s="153" t="s">
        <v>421</v>
      </c>
      <c r="X3" s="154" t="s">
        <v>422</v>
      </c>
      <c r="Y3" s="228" t="s">
        <v>560</v>
      </c>
      <c r="Z3" s="229"/>
      <c r="AA3" s="229"/>
      <c r="AB3" s="229"/>
      <c r="AC3" s="229"/>
      <c r="AD3" s="229"/>
      <c r="AE3" s="229"/>
      <c r="AF3" s="229"/>
      <c r="AG3" s="229"/>
      <c r="AH3" s="229"/>
      <c r="AI3" s="229"/>
      <c r="AJ3" s="229"/>
      <c r="AK3" s="229"/>
      <c r="AL3" s="229"/>
      <c r="AM3" s="229"/>
      <c r="AN3" s="229"/>
      <c r="AO3" s="229"/>
      <c r="AP3" s="229"/>
      <c r="AQ3" s="230"/>
    </row>
    <row r="4" spans="1:43" ht="77.25" thickBot="1">
      <c r="A4" s="155"/>
      <c r="B4" s="156"/>
      <c r="C4" s="157"/>
      <c r="D4" s="156"/>
      <c r="E4" s="158"/>
      <c r="F4" s="156"/>
      <c r="G4" s="156"/>
      <c r="H4" s="156"/>
      <c r="I4" s="156"/>
      <c r="J4" s="159"/>
      <c r="K4" s="160"/>
      <c r="L4" s="158"/>
      <c r="M4" s="161"/>
      <c r="N4" s="161"/>
      <c r="O4" s="161"/>
      <c r="P4" s="156"/>
      <c r="Q4" s="162"/>
      <c r="R4" s="156" t="s">
        <v>101</v>
      </c>
      <c r="S4" s="156" t="s">
        <v>102</v>
      </c>
      <c r="T4" s="156" t="s">
        <v>103</v>
      </c>
      <c r="U4" s="163" t="s">
        <v>98</v>
      </c>
      <c r="V4" s="164"/>
      <c r="W4" s="164"/>
      <c r="X4" s="165"/>
      <c r="Y4" s="166" t="s">
        <v>423</v>
      </c>
      <c r="Z4" s="167" t="s">
        <v>424</v>
      </c>
      <c r="AA4" s="167" t="s">
        <v>425</v>
      </c>
      <c r="AB4" s="200" t="s">
        <v>426</v>
      </c>
      <c r="AC4" s="156" t="s">
        <v>427</v>
      </c>
      <c r="AD4" s="156" t="s">
        <v>425</v>
      </c>
      <c r="AE4" s="203" t="s">
        <v>426</v>
      </c>
      <c r="AF4" s="167" t="s">
        <v>428</v>
      </c>
      <c r="AG4" s="167" t="s">
        <v>425</v>
      </c>
      <c r="AH4" s="200" t="s">
        <v>426</v>
      </c>
      <c r="AI4" s="156" t="s">
        <v>429</v>
      </c>
      <c r="AJ4" s="156" t="s">
        <v>425</v>
      </c>
      <c r="AK4" s="203" t="s">
        <v>426</v>
      </c>
      <c r="AL4" s="167" t="s">
        <v>694</v>
      </c>
      <c r="AM4" s="167" t="s">
        <v>425</v>
      </c>
      <c r="AN4" s="200" t="s">
        <v>426</v>
      </c>
      <c r="AO4" s="90" t="s">
        <v>430</v>
      </c>
      <c r="AP4" s="90" t="s">
        <v>425</v>
      </c>
      <c r="AQ4" s="204" t="s">
        <v>426</v>
      </c>
    </row>
    <row r="5" spans="1:43" s="49" customFormat="1" ht="114.75">
      <c r="A5" s="84" t="s">
        <v>319</v>
      </c>
      <c r="B5" s="85">
        <v>106</v>
      </c>
      <c r="C5" s="85">
        <v>35</v>
      </c>
      <c r="D5" s="85" t="s">
        <v>526</v>
      </c>
      <c r="E5" s="84" t="s">
        <v>550</v>
      </c>
      <c r="F5" s="86">
        <v>15703</v>
      </c>
      <c r="G5" s="87" t="s">
        <v>599</v>
      </c>
      <c r="H5" s="81">
        <v>2005</v>
      </c>
      <c r="I5" s="84" t="s">
        <v>600</v>
      </c>
      <c r="J5" s="127">
        <v>395000</v>
      </c>
      <c r="K5" s="88" t="s">
        <v>601</v>
      </c>
      <c r="L5" s="89" t="s">
        <v>589</v>
      </c>
      <c r="M5" s="82" t="s">
        <v>590</v>
      </c>
      <c r="N5" s="82" t="s">
        <v>602</v>
      </c>
      <c r="O5" s="82" t="s">
        <v>603</v>
      </c>
      <c r="P5" s="81">
        <v>41908</v>
      </c>
      <c r="Q5" s="96">
        <v>76.73</v>
      </c>
      <c r="R5" s="96">
        <v>46.47</v>
      </c>
      <c r="S5" s="96">
        <v>17.88</v>
      </c>
      <c r="T5" s="96">
        <v>12.38</v>
      </c>
      <c r="U5" s="96">
        <v>76.73</v>
      </c>
      <c r="V5" s="97">
        <v>1</v>
      </c>
      <c r="W5" s="137">
        <v>1</v>
      </c>
      <c r="X5" s="122" t="s">
        <v>100</v>
      </c>
      <c r="Y5" s="120">
        <v>1</v>
      </c>
      <c r="Z5" s="98" t="s">
        <v>526</v>
      </c>
      <c r="AA5" s="98" t="s">
        <v>333</v>
      </c>
      <c r="AB5" s="201">
        <v>0.25</v>
      </c>
      <c r="AC5" s="86" t="s">
        <v>593</v>
      </c>
      <c r="AD5" s="86" t="s">
        <v>333</v>
      </c>
      <c r="AE5" s="137">
        <v>0.25</v>
      </c>
      <c r="AF5" s="99" t="s">
        <v>594</v>
      </c>
      <c r="AG5" s="98" t="s">
        <v>333</v>
      </c>
      <c r="AH5" s="201">
        <v>0.25</v>
      </c>
      <c r="AI5" s="100" t="s">
        <v>604</v>
      </c>
      <c r="AJ5" s="86" t="s">
        <v>224</v>
      </c>
      <c r="AK5" s="137">
        <v>0.25</v>
      </c>
      <c r="AL5" s="92"/>
      <c r="AM5" s="91"/>
      <c r="AN5" s="201" t="s">
        <v>10</v>
      </c>
      <c r="AO5" s="95"/>
      <c r="AP5" s="95"/>
      <c r="AQ5" s="205" t="s">
        <v>10</v>
      </c>
    </row>
    <row r="6" spans="1:43" s="4" customFormat="1" ht="25.5">
      <c r="A6" s="1" t="s">
        <v>319</v>
      </c>
      <c r="B6" s="2">
        <v>106</v>
      </c>
      <c r="C6" s="2">
        <v>32</v>
      </c>
      <c r="D6" s="2" t="s">
        <v>520</v>
      </c>
      <c r="E6" s="47" t="s">
        <v>512</v>
      </c>
      <c r="F6" s="43">
        <v>8012</v>
      </c>
      <c r="G6" s="3" t="s">
        <v>320</v>
      </c>
      <c r="H6" s="2">
        <v>2002</v>
      </c>
      <c r="I6" s="1" t="s">
        <v>73</v>
      </c>
      <c r="J6" s="128">
        <v>134161.38</v>
      </c>
      <c r="K6" s="10" t="s">
        <v>315</v>
      </c>
      <c r="L6" s="3" t="s">
        <v>269</v>
      </c>
      <c r="M6" s="3" t="s">
        <v>270</v>
      </c>
      <c r="N6" s="3" t="s">
        <v>575</v>
      </c>
      <c r="O6" s="3" t="s">
        <v>271</v>
      </c>
      <c r="P6" s="30">
        <v>38402</v>
      </c>
      <c r="Q6" s="96">
        <v>46.04</v>
      </c>
      <c r="R6" s="96">
        <v>15.78</v>
      </c>
      <c r="S6" s="96">
        <v>17.88</v>
      </c>
      <c r="T6" s="96">
        <v>12.38</v>
      </c>
      <c r="U6" s="96">
        <v>46.04</v>
      </c>
      <c r="V6" s="97">
        <v>1</v>
      </c>
      <c r="W6" s="137">
        <v>1</v>
      </c>
      <c r="X6" s="123" t="s">
        <v>100</v>
      </c>
      <c r="Y6" s="120">
        <v>1</v>
      </c>
      <c r="Z6" s="90" t="s">
        <v>520</v>
      </c>
      <c r="AA6" s="90" t="s">
        <v>512</v>
      </c>
      <c r="AB6" s="201">
        <v>0.25</v>
      </c>
      <c r="AC6" s="2" t="s">
        <v>272</v>
      </c>
      <c r="AD6" s="2" t="s">
        <v>345</v>
      </c>
      <c r="AE6" s="137">
        <v>0.25</v>
      </c>
      <c r="AF6" s="93" t="s">
        <v>273</v>
      </c>
      <c r="AG6" s="90" t="s">
        <v>512</v>
      </c>
      <c r="AH6" s="201">
        <v>0.25</v>
      </c>
      <c r="AI6" s="101" t="s">
        <v>274</v>
      </c>
      <c r="AJ6" s="2" t="s">
        <v>376</v>
      </c>
      <c r="AK6" s="137">
        <v>0.25</v>
      </c>
      <c r="AL6" s="93"/>
      <c r="AM6" s="90"/>
      <c r="AN6" s="201" t="s">
        <v>10</v>
      </c>
      <c r="AO6" s="30"/>
      <c r="AP6" s="30"/>
      <c r="AQ6" s="205" t="s">
        <v>10</v>
      </c>
    </row>
    <row r="7" spans="1:43" s="4" customFormat="1" ht="51">
      <c r="A7" s="1" t="s">
        <v>319</v>
      </c>
      <c r="B7" s="2">
        <v>106</v>
      </c>
      <c r="C7" s="2">
        <v>34</v>
      </c>
      <c r="D7" s="2" t="s">
        <v>521</v>
      </c>
      <c r="E7" s="68" t="s">
        <v>513</v>
      </c>
      <c r="F7" s="43">
        <v>3477</v>
      </c>
      <c r="G7" s="3" t="s">
        <v>321</v>
      </c>
      <c r="H7" s="2">
        <v>2002</v>
      </c>
      <c r="I7" s="3" t="s">
        <v>63</v>
      </c>
      <c r="J7" s="128">
        <v>72502</v>
      </c>
      <c r="K7" s="2" t="s">
        <v>316</v>
      </c>
      <c r="L7" s="3" t="s">
        <v>64</v>
      </c>
      <c r="M7" s="3" t="s">
        <v>607</v>
      </c>
      <c r="N7" s="3" t="s">
        <v>608</v>
      </c>
      <c r="O7" s="3" t="s">
        <v>609</v>
      </c>
      <c r="P7" s="30" t="s">
        <v>86</v>
      </c>
      <c r="Q7" s="96">
        <v>38.79</v>
      </c>
      <c r="R7" s="96">
        <v>8.53</v>
      </c>
      <c r="S7" s="96">
        <v>17.88</v>
      </c>
      <c r="T7" s="96">
        <v>12.38</v>
      </c>
      <c r="U7" s="96">
        <v>38.79</v>
      </c>
      <c r="V7" s="97">
        <v>1</v>
      </c>
      <c r="W7" s="137">
        <v>1</v>
      </c>
      <c r="X7" s="123" t="s">
        <v>100</v>
      </c>
      <c r="Y7" s="120">
        <v>1</v>
      </c>
      <c r="Z7" s="90" t="s">
        <v>521</v>
      </c>
      <c r="AA7" s="90" t="s">
        <v>513</v>
      </c>
      <c r="AB7" s="201">
        <v>0.5</v>
      </c>
      <c r="AC7" s="2" t="s">
        <v>65</v>
      </c>
      <c r="AD7" s="2" t="s">
        <v>346</v>
      </c>
      <c r="AE7" s="137">
        <v>0.5</v>
      </c>
      <c r="AF7" s="90"/>
      <c r="AG7" s="90"/>
      <c r="AH7" s="201" t="s">
        <v>10</v>
      </c>
      <c r="AI7" s="101"/>
      <c r="AJ7" s="2"/>
      <c r="AK7" s="137" t="s">
        <v>10</v>
      </c>
      <c r="AL7" s="93"/>
      <c r="AM7" s="90"/>
      <c r="AN7" s="201" t="s">
        <v>10</v>
      </c>
      <c r="AO7" s="30"/>
      <c r="AP7" s="30"/>
      <c r="AQ7" s="205" t="s">
        <v>10</v>
      </c>
    </row>
    <row r="8" spans="1:43" s="4" customFormat="1" ht="114.75">
      <c r="A8" s="1" t="s">
        <v>319</v>
      </c>
      <c r="B8" s="2">
        <v>106</v>
      </c>
      <c r="C8" s="2">
        <v>16</v>
      </c>
      <c r="D8" s="2" t="s">
        <v>522</v>
      </c>
      <c r="E8" s="47" t="s">
        <v>514</v>
      </c>
      <c r="F8" s="43">
        <v>2830</v>
      </c>
      <c r="G8" s="3" t="s">
        <v>433</v>
      </c>
      <c r="H8" s="2">
        <v>2002</v>
      </c>
      <c r="I8" s="15" t="s">
        <v>672</v>
      </c>
      <c r="J8" s="128">
        <v>45971.96</v>
      </c>
      <c r="K8" s="2" t="s">
        <v>315</v>
      </c>
      <c r="L8" s="3" t="s">
        <v>673</v>
      </c>
      <c r="M8" s="3" t="s">
        <v>674</v>
      </c>
      <c r="N8" s="15" t="s">
        <v>675</v>
      </c>
      <c r="O8" s="15" t="s">
        <v>676</v>
      </c>
      <c r="P8" s="30" t="s">
        <v>203</v>
      </c>
      <c r="Q8" s="96">
        <v>43.78</v>
      </c>
      <c r="R8" s="96">
        <v>13.52</v>
      </c>
      <c r="S8" s="96">
        <v>17.88</v>
      </c>
      <c r="T8" s="96">
        <v>12.38</v>
      </c>
      <c r="U8" s="96">
        <v>43.78</v>
      </c>
      <c r="V8" s="97">
        <v>1</v>
      </c>
      <c r="W8" s="137">
        <v>1</v>
      </c>
      <c r="X8" s="123" t="s">
        <v>100</v>
      </c>
      <c r="Y8" s="120">
        <v>1</v>
      </c>
      <c r="Z8" s="90" t="s">
        <v>678</v>
      </c>
      <c r="AA8" s="90" t="s">
        <v>334</v>
      </c>
      <c r="AB8" s="201">
        <v>0.3333333333333333</v>
      </c>
      <c r="AC8" s="2" t="s">
        <v>522</v>
      </c>
      <c r="AD8" s="2" t="s">
        <v>342</v>
      </c>
      <c r="AE8" s="137">
        <v>0.3333333333333333</v>
      </c>
      <c r="AF8" s="93" t="s">
        <v>677</v>
      </c>
      <c r="AG8" s="90" t="s">
        <v>334</v>
      </c>
      <c r="AH8" s="201">
        <v>0.3333333333333333</v>
      </c>
      <c r="AI8" s="101"/>
      <c r="AJ8" s="2"/>
      <c r="AK8" s="137" t="s">
        <v>10</v>
      </c>
      <c r="AL8" s="93"/>
      <c r="AM8" s="90"/>
      <c r="AN8" s="201" t="s">
        <v>10</v>
      </c>
      <c r="AO8" s="30"/>
      <c r="AP8" s="30"/>
      <c r="AQ8" s="205" t="s">
        <v>10</v>
      </c>
    </row>
    <row r="9" spans="1:43" s="4" customFormat="1" ht="63.75">
      <c r="A9" s="1" t="s">
        <v>319</v>
      </c>
      <c r="B9" s="2">
        <v>106</v>
      </c>
      <c r="C9" s="2">
        <v>9</v>
      </c>
      <c r="D9" s="2" t="s">
        <v>524</v>
      </c>
      <c r="E9" s="68" t="s">
        <v>515</v>
      </c>
      <c r="F9" s="43">
        <v>1102</v>
      </c>
      <c r="G9" s="3" t="s">
        <v>434</v>
      </c>
      <c r="H9" s="2">
        <v>2001</v>
      </c>
      <c r="I9" s="31" t="s">
        <v>582</v>
      </c>
      <c r="J9" s="128">
        <v>65391.41</v>
      </c>
      <c r="K9" s="2" t="s">
        <v>316</v>
      </c>
      <c r="L9" s="3" t="s">
        <v>587</v>
      </c>
      <c r="M9" s="3" t="s">
        <v>588</v>
      </c>
      <c r="N9" s="31" t="s">
        <v>583</v>
      </c>
      <c r="O9" s="31" t="s">
        <v>584</v>
      </c>
      <c r="P9" s="30">
        <v>38155</v>
      </c>
      <c r="Q9" s="96">
        <v>37.95</v>
      </c>
      <c r="R9" s="96">
        <v>7.69</v>
      </c>
      <c r="S9" s="96">
        <v>17.88</v>
      </c>
      <c r="T9" s="96">
        <v>12.38</v>
      </c>
      <c r="U9" s="96">
        <v>37.95</v>
      </c>
      <c r="V9" s="97">
        <v>1</v>
      </c>
      <c r="W9" s="137">
        <v>1</v>
      </c>
      <c r="X9" s="123" t="s">
        <v>100</v>
      </c>
      <c r="Y9" s="120">
        <v>1</v>
      </c>
      <c r="Z9" s="90" t="s">
        <v>524</v>
      </c>
      <c r="AA9" s="90" t="s">
        <v>335</v>
      </c>
      <c r="AB9" s="201">
        <v>0.3333333333333333</v>
      </c>
      <c r="AC9" s="2" t="s">
        <v>585</v>
      </c>
      <c r="AD9" s="2" t="s">
        <v>347</v>
      </c>
      <c r="AE9" s="137">
        <v>0.3333333333333333</v>
      </c>
      <c r="AF9" s="90" t="s">
        <v>586</v>
      </c>
      <c r="AG9" s="90" t="s">
        <v>362</v>
      </c>
      <c r="AH9" s="201">
        <v>0.3333333333333333</v>
      </c>
      <c r="AI9" s="101"/>
      <c r="AJ9" s="2"/>
      <c r="AK9" s="137" t="s">
        <v>10</v>
      </c>
      <c r="AL9" s="93"/>
      <c r="AM9" s="90"/>
      <c r="AN9" s="201" t="s">
        <v>10</v>
      </c>
      <c r="AO9" s="30"/>
      <c r="AP9" s="30"/>
      <c r="AQ9" s="205" t="s">
        <v>10</v>
      </c>
    </row>
    <row r="10" spans="1:43" s="4" customFormat="1" ht="51">
      <c r="A10" s="1" t="s">
        <v>319</v>
      </c>
      <c r="B10" s="2">
        <v>106</v>
      </c>
      <c r="C10" s="2">
        <v>11</v>
      </c>
      <c r="D10" s="2" t="s">
        <v>525</v>
      </c>
      <c r="E10" s="47" t="s">
        <v>445</v>
      </c>
      <c r="F10" s="43">
        <v>5027</v>
      </c>
      <c r="G10" s="3" t="s">
        <v>435</v>
      </c>
      <c r="H10" s="2">
        <v>2004</v>
      </c>
      <c r="I10" s="1" t="s">
        <v>225</v>
      </c>
      <c r="J10" s="128">
        <v>243141.67</v>
      </c>
      <c r="K10" s="2" t="s">
        <v>315</v>
      </c>
      <c r="L10" s="3" t="s">
        <v>569</v>
      </c>
      <c r="M10" s="3" t="s">
        <v>576</v>
      </c>
      <c r="N10" s="3" t="s">
        <v>72</v>
      </c>
      <c r="O10" s="3" t="s">
        <v>74</v>
      </c>
      <c r="P10" s="30">
        <v>39850</v>
      </c>
      <c r="Q10" s="96">
        <v>58.86</v>
      </c>
      <c r="R10" s="96">
        <v>28.6</v>
      </c>
      <c r="S10" s="96">
        <v>17.88</v>
      </c>
      <c r="T10" s="96">
        <v>12.38</v>
      </c>
      <c r="U10" s="96">
        <v>58.86</v>
      </c>
      <c r="V10" s="97">
        <v>1</v>
      </c>
      <c r="W10" s="137" t="s">
        <v>212</v>
      </c>
      <c r="X10" s="123" t="s">
        <v>100</v>
      </c>
      <c r="Y10" s="120">
        <v>1</v>
      </c>
      <c r="Z10" s="90" t="s">
        <v>525</v>
      </c>
      <c r="AA10" s="90" t="s">
        <v>445</v>
      </c>
      <c r="AB10" s="201">
        <v>0.25</v>
      </c>
      <c r="AC10" s="2" t="s">
        <v>228</v>
      </c>
      <c r="AD10" s="2" t="s">
        <v>348</v>
      </c>
      <c r="AE10" s="137">
        <v>0.25</v>
      </c>
      <c r="AF10" s="93" t="s">
        <v>229</v>
      </c>
      <c r="AG10" s="90" t="s">
        <v>363</v>
      </c>
      <c r="AH10" s="201">
        <v>0.25</v>
      </c>
      <c r="AI10" s="101" t="s">
        <v>230</v>
      </c>
      <c r="AJ10" s="2" t="s">
        <v>377</v>
      </c>
      <c r="AK10" s="137">
        <v>0.25</v>
      </c>
      <c r="AL10" s="93"/>
      <c r="AM10" s="90"/>
      <c r="AN10" s="201" t="s">
        <v>10</v>
      </c>
      <c r="AO10" s="30"/>
      <c r="AP10" s="30"/>
      <c r="AQ10" s="205" t="s">
        <v>10</v>
      </c>
    </row>
    <row r="11" spans="1:43" s="4" customFormat="1" ht="165.75">
      <c r="A11" s="1" t="s">
        <v>319</v>
      </c>
      <c r="B11" s="2">
        <v>106</v>
      </c>
      <c r="C11" s="2">
        <v>8</v>
      </c>
      <c r="D11" s="2" t="s">
        <v>526</v>
      </c>
      <c r="E11" s="47" t="s">
        <v>437</v>
      </c>
      <c r="F11" s="43">
        <v>9090</v>
      </c>
      <c r="G11" s="3" t="s">
        <v>23</v>
      </c>
      <c r="H11" s="2">
        <v>2002</v>
      </c>
      <c r="I11" s="1" t="s">
        <v>24</v>
      </c>
      <c r="J11" s="128">
        <v>291252.25</v>
      </c>
      <c r="K11" s="2" t="s">
        <v>315</v>
      </c>
      <c r="L11" s="3" t="s">
        <v>25</v>
      </c>
      <c r="M11" s="3" t="s">
        <v>26</v>
      </c>
      <c r="N11" s="4" t="s">
        <v>27</v>
      </c>
      <c r="O11" s="3" t="s">
        <v>28</v>
      </c>
      <c r="P11" s="30" t="s">
        <v>204</v>
      </c>
      <c r="Q11" s="96">
        <v>64.52</v>
      </c>
      <c r="R11" s="96">
        <v>34.26</v>
      </c>
      <c r="S11" s="96">
        <v>17.88</v>
      </c>
      <c r="T11" s="96">
        <v>12.38</v>
      </c>
      <c r="U11" s="96">
        <v>64.52</v>
      </c>
      <c r="V11" s="97">
        <v>1</v>
      </c>
      <c r="W11" s="137">
        <v>1</v>
      </c>
      <c r="X11" s="123" t="s">
        <v>100</v>
      </c>
      <c r="Y11" s="120">
        <v>1</v>
      </c>
      <c r="Z11" s="90" t="s">
        <v>526</v>
      </c>
      <c r="AA11" s="90" t="s">
        <v>333</v>
      </c>
      <c r="AB11" s="201">
        <v>0.3333333333333333</v>
      </c>
      <c r="AC11" s="2" t="s">
        <v>29</v>
      </c>
      <c r="AD11" s="2" t="s">
        <v>349</v>
      </c>
      <c r="AE11" s="137">
        <v>0.3333333333333333</v>
      </c>
      <c r="AF11" s="90" t="s">
        <v>30</v>
      </c>
      <c r="AG11" s="90" t="s">
        <v>364</v>
      </c>
      <c r="AH11" s="201">
        <v>0.3333333333333333</v>
      </c>
      <c r="AI11" s="101"/>
      <c r="AJ11" s="2"/>
      <c r="AK11" s="137" t="s">
        <v>10</v>
      </c>
      <c r="AL11" s="93"/>
      <c r="AM11" s="90"/>
      <c r="AN11" s="201" t="s">
        <v>10</v>
      </c>
      <c r="AO11" s="30"/>
      <c r="AP11" s="30"/>
      <c r="AQ11" s="205" t="s">
        <v>10</v>
      </c>
    </row>
    <row r="12" spans="1:43" s="4" customFormat="1" ht="25.5">
      <c r="A12" s="1" t="s">
        <v>319</v>
      </c>
      <c r="B12" s="2">
        <v>106</v>
      </c>
      <c r="C12" s="2">
        <v>30</v>
      </c>
      <c r="D12" s="2" t="s">
        <v>527</v>
      </c>
      <c r="E12" s="68" t="s">
        <v>483</v>
      </c>
      <c r="F12" s="43">
        <v>4540</v>
      </c>
      <c r="G12" s="3" t="s">
        <v>436</v>
      </c>
      <c r="H12" s="2">
        <v>2002</v>
      </c>
      <c r="I12" s="3" t="s">
        <v>287</v>
      </c>
      <c r="J12" s="129">
        <v>141575.19</v>
      </c>
      <c r="K12" s="2" t="s">
        <v>315</v>
      </c>
      <c r="L12" s="15" t="s">
        <v>288</v>
      </c>
      <c r="M12" s="15" t="s">
        <v>289</v>
      </c>
      <c r="N12" s="33" t="s">
        <v>290</v>
      </c>
      <c r="O12" s="33" t="s">
        <v>291</v>
      </c>
      <c r="P12" s="30">
        <v>39116</v>
      </c>
      <c r="Q12" s="96">
        <v>46.92</v>
      </c>
      <c r="R12" s="96">
        <v>16.66</v>
      </c>
      <c r="S12" s="96">
        <v>17.88</v>
      </c>
      <c r="T12" s="96">
        <v>12.38</v>
      </c>
      <c r="U12" s="96">
        <v>46.92</v>
      </c>
      <c r="V12" s="97">
        <v>1</v>
      </c>
      <c r="W12" s="137">
        <v>1</v>
      </c>
      <c r="X12" s="123" t="s">
        <v>100</v>
      </c>
      <c r="Y12" s="120">
        <v>1</v>
      </c>
      <c r="Z12" s="90" t="s">
        <v>527</v>
      </c>
      <c r="AA12" s="90" t="s">
        <v>336</v>
      </c>
      <c r="AB12" s="201">
        <v>0.5</v>
      </c>
      <c r="AC12" s="2" t="s">
        <v>292</v>
      </c>
      <c r="AD12" s="2" t="s">
        <v>296</v>
      </c>
      <c r="AE12" s="137">
        <v>0.5</v>
      </c>
      <c r="AF12" s="90"/>
      <c r="AG12" s="90"/>
      <c r="AH12" s="201" t="s">
        <v>10</v>
      </c>
      <c r="AI12" s="101"/>
      <c r="AJ12" s="2"/>
      <c r="AK12" s="137" t="s">
        <v>10</v>
      </c>
      <c r="AL12" s="93"/>
      <c r="AM12" s="90"/>
      <c r="AN12" s="201" t="s">
        <v>10</v>
      </c>
      <c r="AO12" s="30"/>
      <c r="AP12" s="30"/>
      <c r="AQ12" s="205" t="s">
        <v>10</v>
      </c>
    </row>
    <row r="13" spans="1:43" s="4" customFormat="1" ht="38.25">
      <c r="A13" s="1" t="s">
        <v>319</v>
      </c>
      <c r="B13" s="2">
        <v>106</v>
      </c>
      <c r="C13" s="2">
        <v>10</v>
      </c>
      <c r="D13" s="2" t="s">
        <v>523</v>
      </c>
      <c r="E13" s="47" t="s">
        <v>646</v>
      </c>
      <c r="F13" s="51" t="s">
        <v>647</v>
      </c>
      <c r="G13" s="3" t="s">
        <v>438</v>
      </c>
      <c r="H13" s="2">
        <v>2002</v>
      </c>
      <c r="I13" s="1" t="s">
        <v>648</v>
      </c>
      <c r="J13" s="128">
        <v>129196.9</v>
      </c>
      <c r="K13" s="2" t="s">
        <v>315</v>
      </c>
      <c r="L13" s="3" t="s">
        <v>642</v>
      </c>
      <c r="M13" s="3" t="s">
        <v>643</v>
      </c>
      <c r="N13" s="3" t="s">
        <v>649</v>
      </c>
      <c r="O13" s="3" t="s">
        <v>650</v>
      </c>
      <c r="P13" s="30">
        <v>39291</v>
      </c>
      <c r="Q13" s="96">
        <v>45.46</v>
      </c>
      <c r="R13" s="96">
        <v>15.2</v>
      </c>
      <c r="S13" s="96">
        <v>17.88</v>
      </c>
      <c r="T13" s="96">
        <v>12.38</v>
      </c>
      <c r="U13" s="96">
        <v>45.46</v>
      </c>
      <c r="V13" s="97">
        <v>1</v>
      </c>
      <c r="W13" s="137">
        <v>1</v>
      </c>
      <c r="X13" s="123" t="s">
        <v>100</v>
      </c>
      <c r="Y13" s="120">
        <v>1</v>
      </c>
      <c r="Z13" s="94" t="s">
        <v>523</v>
      </c>
      <c r="AA13" s="90" t="s">
        <v>337</v>
      </c>
      <c r="AB13" s="201">
        <v>1</v>
      </c>
      <c r="AC13" s="2"/>
      <c r="AD13" s="2"/>
      <c r="AE13" s="137" t="s">
        <v>10</v>
      </c>
      <c r="AF13" s="93"/>
      <c r="AG13" s="90"/>
      <c r="AH13" s="201" t="s">
        <v>10</v>
      </c>
      <c r="AI13" s="101"/>
      <c r="AJ13" s="2"/>
      <c r="AK13" s="137" t="s">
        <v>10</v>
      </c>
      <c r="AL13" s="93"/>
      <c r="AM13" s="90"/>
      <c r="AN13" s="201" t="s">
        <v>10</v>
      </c>
      <c r="AO13" s="30"/>
      <c r="AP13" s="30"/>
      <c r="AQ13" s="205" t="s">
        <v>10</v>
      </c>
    </row>
    <row r="14" spans="1:43" s="4" customFormat="1" ht="114.75">
      <c r="A14" s="1" t="s">
        <v>319</v>
      </c>
      <c r="B14" s="2">
        <v>106</v>
      </c>
      <c r="C14" s="2">
        <v>14</v>
      </c>
      <c r="D14" s="2" t="s">
        <v>528</v>
      </c>
      <c r="E14" s="47" t="s">
        <v>516</v>
      </c>
      <c r="F14" s="43">
        <v>8948</v>
      </c>
      <c r="G14" s="3" t="s">
        <v>439</v>
      </c>
      <c r="H14" s="2">
        <v>2004</v>
      </c>
      <c r="I14" s="1" t="s">
        <v>162</v>
      </c>
      <c r="J14" s="128">
        <v>92262.75</v>
      </c>
      <c r="K14" s="2" t="s">
        <v>315</v>
      </c>
      <c r="L14" s="3" t="s">
        <v>163</v>
      </c>
      <c r="M14" s="3" t="s">
        <v>164</v>
      </c>
      <c r="N14" s="3" t="s">
        <v>165</v>
      </c>
      <c r="O14" s="3" t="s">
        <v>246</v>
      </c>
      <c r="P14" s="30">
        <v>36658</v>
      </c>
      <c r="Q14" s="96">
        <v>41.11</v>
      </c>
      <c r="R14" s="96">
        <v>10.85</v>
      </c>
      <c r="S14" s="96">
        <v>17.88</v>
      </c>
      <c r="T14" s="96">
        <v>12.38</v>
      </c>
      <c r="U14" s="96">
        <v>41.11</v>
      </c>
      <c r="V14" s="97">
        <v>1</v>
      </c>
      <c r="W14" s="137" t="s">
        <v>212</v>
      </c>
      <c r="X14" s="123" t="s">
        <v>100</v>
      </c>
      <c r="Y14" s="120">
        <v>1</v>
      </c>
      <c r="Z14" s="90" t="s">
        <v>166</v>
      </c>
      <c r="AA14" s="90" t="s">
        <v>104</v>
      </c>
      <c r="AB14" s="201">
        <v>1</v>
      </c>
      <c r="AC14" s="2"/>
      <c r="AD14" s="2"/>
      <c r="AE14" s="137" t="s">
        <v>10</v>
      </c>
      <c r="AF14" s="93"/>
      <c r="AG14" s="90"/>
      <c r="AH14" s="201" t="s">
        <v>10</v>
      </c>
      <c r="AI14" s="101"/>
      <c r="AJ14" s="2"/>
      <c r="AK14" s="137" t="s">
        <v>10</v>
      </c>
      <c r="AL14" s="93"/>
      <c r="AM14" s="90"/>
      <c r="AN14" s="201" t="s">
        <v>10</v>
      </c>
      <c r="AO14" s="30"/>
      <c r="AP14" s="30"/>
      <c r="AQ14" s="205" t="s">
        <v>10</v>
      </c>
    </row>
    <row r="15" spans="1:43" s="4" customFormat="1" ht="51">
      <c r="A15" s="1" t="s">
        <v>319</v>
      </c>
      <c r="B15" s="2">
        <v>106</v>
      </c>
      <c r="C15" s="30">
        <v>42</v>
      </c>
      <c r="D15" s="30" t="s">
        <v>605</v>
      </c>
      <c r="E15" s="47" t="s">
        <v>606</v>
      </c>
      <c r="F15" s="43">
        <v>15148</v>
      </c>
      <c r="G15" s="3" t="s">
        <v>440</v>
      </c>
      <c r="H15" s="2">
        <v>2003</v>
      </c>
      <c r="I15" s="1" t="s">
        <v>638</v>
      </c>
      <c r="J15" s="128">
        <v>130782.84</v>
      </c>
      <c r="K15" s="2" t="s">
        <v>315</v>
      </c>
      <c r="L15" s="32" t="s">
        <v>611</v>
      </c>
      <c r="M15" s="31" t="s">
        <v>632</v>
      </c>
      <c r="N15" s="3" t="s">
        <v>637</v>
      </c>
      <c r="O15" s="3" t="s">
        <v>636</v>
      </c>
      <c r="P15" s="43">
        <v>36637</v>
      </c>
      <c r="Q15" s="96">
        <v>45.65</v>
      </c>
      <c r="R15" s="96">
        <v>15.39</v>
      </c>
      <c r="S15" s="96">
        <v>17.88</v>
      </c>
      <c r="T15" s="96">
        <v>12.38</v>
      </c>
      <c r="U15" s="96">
        <v>45.65</v>
      </c>
      <c r="V15" s="97">
        <v>1</v>
      </c>
      <c r="W15" s="137">
        <v>1</v>
      </c>
      <c r="X15" s="123" t="s">
        <v>100</v>
      </c>
      <c r="Y15" s="120">
        <v>1</v>
      </c>
      <c r="Z15" s="94" t="s">
        <v>605</v>
      </c>
      <c r="AA15" s="90" t="s">
        <v>338</v>
      </c>
      <c r="AB15" s="201">
        <v>0.25</v>
      </c>
      <c r="AC15" s="121" t="s">
        <v>633</v>
      </c>
      <c r="AD15" s="2" t="s">
        <v>350</v>
      </c>
      <c r="AE15" s="137">
        <v>0.25</v>
      </c>
      <c r="AF15" s="102" t="s">
        <v>634</v>
      </c>
      <c r="AG15" s="90" t="s">
        <v>104</v>
      </c>
      <c r="AH15" s="201">
        <v>0.25</v>
      </c>
      <c r="AI15" s="103" t="s">
        <v>635</v>
      </c>
      <c r="AJ15" s="2" t="s">
        <v>104</v>
      </c>
      <c r="AK15" s="137">
        <v>0.25</v>
      </c>
      <c r="AL15" s="102"/>
      <c r="AM15" s="90"/>
      <c r="AN15" s="201" t="s">
        <v>10</v>
      </c>
      <c r="AO15" s="30"/>
      <c r="AP15" s="30"/>
      <c r="AQ15" s="205" t="s">
        <v>10</v>
      </c>
    </row>
    <row r="16" spans="1:43" s="34" customFormat="1" ht="38.25">
      <c r="A16" s="33" t="s">
        <v>319</v>
      </c>
      <c r="B16" s="30">
        <v>106</v>
      </c>
      <c r="C16" s="30">
        <v>11</v>
      </c>
      <c r="D16" s="30" t="s">
        <v>525</v>
      </c>
      <c r="E16" s="47" t="s">
        <v>445</v>
      </c>
      <c r="F16" s="43">
        <v>5027</v>
      </c>
      <c r="G16" s="31" t="s">
        <v>442</v>
      </c>
      <c r="H16" s="30">
        <v>2003</v>
      </c>
      <c r="I16" s="33" t="s">
        <v>231</v>
      </c>
      <c r="J16" s="128">
        <v>70881.63</v>
      </c>
      <c r="K16" s="30" t="s">
        <v>315</v>
      </c>
      <c r="L16" s="31" t="s">
        <v>226</v>
      </c>
      <c r="M16" s="31" t="s">
        <v>232</v>
      </c>
      <c r="N16" s="31" t="s">
        <v>233</v>
      </c>
      <c r="O16" s="31" t="s">
        <v>234</v>
      </c>
      <c r="P16" s="30">
        <v>39601</v>
      </c>
      <c r="Q16" s="96">
        <v>38.6</v>
      </c>
      <c r="R16" s="96">
        <v>8.34</v>
      </c>
      <c r="S16" s="96">
        <v>17.88</v>
      </c>
      <c r="T16" s="96">
        <v>12.38</v>
      </c>
      <c r="U16" s="96">
        <v>38.6</v>
      </c>
      <c r="V16" s="97">
        <v>1</v>
      </c>
      <c r="W16" s="137">
        <v>1</v>
      </c>
      <c r="X16" s="123" t="s">
        <v>100</v>
      </c>
      <c r="Y16" s="120">
        <v>1</v>
      </c>
      <c r="Z16" s="90" t="s">
        <v>525</v>
      </c>
      <c r="AA16" s="90" t="s">
        <v>445</v>
      </c>
      <c r="AB16" s="201">
        <v>0.25</v>
      </c>
      <c r="AC16" s="30" t="s">
        <v>235</v>
      </c>
      <c r="AD16" s="30" t="s">
        <v>104</v>
      </c>
      <c r="AE16" s="137">
        <v>0.25</v>
      </c>
      <c r="AF16" s="93" t="s">
        <v>236</v>
      </c>
      <c r="AG16" s="90" t="s">
        <v>104</v>
      </c>
      <c r="AH16" s="201">
        <v>0.25</v>
      </c>
      <c r="AI16" s="104" t="s">
        <v>237</v>
      </c>
      <c r="AJ16" s="30" t="s">
        <v>104</v>
      </c>
      <c r="AK16" s="137">
        <v>0.25</v>
      </c>
      <c r="AL16" s="93"/>
      <c r="AM16" s="90"/>
      <c r="AN16" s="201" t="s">
        <v>10</v>
      </c>
      <c r="AO16" s="30"/>
      <c r="AP16" s="30"/>
      <c r="AQ16" s="205" t="s">
        <v>10</v>
      </c>
    </row>
    <row r="17" spans="1:43" s="83" customFormat="1" ht="102">
      <c r="A17" s="1" t="s">
        <v>319</v>
      </c>
      <c r="B17" s="2">
        <v>106</v>
      </c>
      <c r="C17" s="2">
        <v>23</v>
      </c>
      <c r="D17" s="2" t="s">
        <v>529</v>
      </c>
      <c r="E17" s="47" t="s">
        <v>517</v>
      </c>
      <c r="F17" s="43">
        <v>2275</v>
      </c>
      <c r="G17" s="3" t="s">
        <v>446</v>
      </c>
      <c r="H17" s="2">
        <v>2003</v>
      </c>
      <c r="I17" s="1" t="s">
        <v>265</v>
      </c>
      <c r="J17" s="128">
        <v>89787.63</v>
      </c>
      <c r="K17" s="2" t="s">
        <v>315</v>
      </c>
      <c r="L17" s="3" t="s">
        <v>266</v>
      </c>
      <c r="M17" s="3" t="s">
        <v>267</v>
      </c>
      <c r="N17" s="15" t="s">
        <v>268</v>
      </c>
      <c r="O17" s="15" t="s">
        <v>275</v>
      </c>
      <c r="P17" s="30">
        <v>38457</v>
      </c>
      <c r="Q17" s="96">
        <v>40.82</v>
      </c>
      <c r="R17" s="96">
        <v>10.56</v>
      </c>
      <c r="S17" s="96">
        <v>17.88</v>
      </c>
      <c r="T17" s="96">
        <v>12.38</v>
      </c>
      <c r="U17" s="96">
        <v>40.82</v>
      </c>
      <c r="V17" s="97">
        <v>1</v>
      </c>
      <c r="W17" s="137" t="s">
        <v>212</v>
      </c>
      <c r="X17" s="123" t="s">
        <v>100</v>
      </c>
      <c r="Y17" s="120">
        <v>1</v>
      </c>
      <c r="Z17" s="90" t="s">
        <v>529</v>
      </c>
      <c r="AA17" s="90" t="s">
        <v>517</v>
      </c>
      <c r="AB17" s="201">
        <v>0.25</v>
      </c>
      <c r="AC17" s="2" t="s">
        <v>276</v>
      </c>
      <c r="AD17" s="2" t="s">
        <v>518</v>
      </c>
      <c r="AE17" s="137">
        <v>0.25</v>
      </c>
      <c r="AF17" s="93" t="s">
        <v>277</v>
      </c>
      <c r="AG17" s="90" t="s">
        <v>365</v>
      </c>
      <c r="AH17" s="201">
        <v>0.25</v>
      </c>
      <c r="AI17" s="101" t="s">
        <v>278</v>
      </c>
      <c r="AJ17" s="2" t="s">
        <v>518</v>
      </c>
      <c r="AK17" s="137">
        <v>0.25</v>
      </c>
      <c r="AL17" s="93"/>
      <c r="AM17" s="90"/>
      <c r="AN17" s="201" t="s">
        <v>10</v>
      </c>
      <c r="AO17" s="30"/>
      <c r="AP17" s="30"/>
      <c r="AQ17" s="205" t="s">
        <v>10</v>
      </c>
    </row>
    <row r="18" spans="1:43" ht="216.75">
      <c r="A18" s="78" t="s">
        <v>319</v>
      </c>
      <c r="B18" s="79">
        <v>106</v>
      </c>
      <c r="C18" s="79">
        <v>39</v>
      </c>
      <c r="D18" s="79" t="s">
        <v>530</v>
      </c>
      <c r="E18" s="80" t="s">
        <v>450</v>
      </c>
      <c r="F18" s="81">
        <v>7561</v>
      </c>
      <c r="G18" s="72" t="s">
        <v>322</v>
      </c>
      <c r="H18" s="79">
        <v>2003</v>
      </c>
      <c r="I18" s="72" t="s">
        <v>323</v>
      </c>
      <c r="J18" s="130">
        <v>49824.93</v>
      </c>
      <c r="K18" s="79" t="s">
        <v>315</v>
      </c>
      <c r="L18" s="72" t="s">
        <v>324</v>
      </c>
      <c r="M18" s="82" t="s">
        <v>325</v>
      </c>
      <c r="N18" s="84" t="s">
        <v>326</v>
      </c>
      <c r="O18" s="72" t="s">
        <v>327</v>
      </c>
      <c r="P18" s="30">
        <v>37061</v>
      </c>
      <c r="Q18" s="96">
        <v>36.12</v>
      </c>
      <c r="R18" s="96">
        <v>5.86</v>
      </c>
      <c r="S18" s="96">
        <v>17.88</v>
      </c>
      <c r="T18" s="96">
        <v>12.38</v>
      </c>
      <c r="U18" s="96">
        <v>36.12</v>
      </c>
      <c r="V18" s="97">
        <v>1</v>
      </c>
      <c r="W18" s="137">
        <v>1</v>
      </c>
      <c r="X18" s="123" t="s">
        <v>100</v>
      </c>
      <c r="Y18" s="120">
        <v>1</v>
      </c>
      <c r="Z18" s="105" t="s">
        <v>530</v>
      </c>
      <c r="AA18" s="168" t="s">
        <v>450</v>
      </c>
      <c r="AB18" s="201">
        <v>0.25</v>
      </c>
      <c r="AC18" s="79" t="s">
        <v>328</v>
      </c>
      <c r="AD18" s="169" t="s">
        <v>339</v>
      </c>
      <c r="AE18" s="137">
        <v>0.25</v>
      </c>
      <c r="AF18" s="105" t="s">
        <v>329</v>
      </c>
      <c r="AG18" s="168" t="s">
        <v>450</v>
      </c>
      <c r="AH18" s="201">
        <v>0.25</v>
      </c>
      <c r="AI18" s="106" t="s">
        <v>330</v>
      </c>
      <c r="AJ18" s="169" t="s">
        <v>168</v>
      </c>
      <c r="AK18" s="137">
        <v>0.25</v>
      </c>
      <c r="AL18" s="107"/>
      <c r="AM18" s="168"/>
      <c r="AN18" s="201" t="s">
        <v>10</v>
      </c>
      <c r="AO18" s="170"/>
      <c r="AP18" s="170"/>
      <c r="AQ18" s="205" t="s">
        <v>10</v>
      </c>
    </row>
    <row r="19" spans="1:43" s="4" customFormat="1" ht="38.25">
      <c r="A19" s="1" t="s">
        <v>319</v>
      </c>
      <c r="B19" s="2">
        <v>106</v>
      </c>
      <c r="C19" s="2">
        <v>10</v>
      </c>
      <c r="D19" s="2" t="s">
        <v>523</v>
      </c>
      <c r="E19" s="47" t="s">
        <v>651</v>
      </c>
      <c r="F19" s="51" t="s">
        <v>652</v>
      </c>
      <c r="G19" s="3" t="s">
        <v>447</v>
      </c>
      <c r="H19" s="2">
        <v>2002</v>
      </c>
      <c r="I19" s="1" t="s">
        <v>653</v>
      </c>
      <c r="J19" s="128">
        <v>74577.23</v>
      </c>
      <c r="K19" s="2" t="s">
        <v>315</v>
      </c>
      <c r="L19" s="3" t="s">
        <v>642</v>
      </c>
      <c r="M19" s="3" t="s">
        <v>643</v>
      </c>
      <c r="N19" s="3" t="s">
        <v>654</v>
      </c>
      <c r="O19" s="3" t="s">
        <v>655</v>
      </c>
      <c r="P19" s="30">
        <v>38884</v>
      </c>
      <c r="Q19" s="96">
        <v>39.03</v>
      </c>
      <c r="R19" s="96">
        <v>8.77</v>
      </c>
      <c r="S19" s="96">
        <v>17.88</v>
      </c>
      <c r="T19" s="96">
        <v>12.38</v>
      </c>
      <c r="U19" s="96">
        <v>39.03</v>
      </c>
      <c r="V19" s="97">
        <v>1</v>
      </c>
      <c r="W19" s="137" t="e">
        <v>#DIV/0!</v>
      </c>
      <c r="X19" s="123" t="s">
        <v>100</v>
      </c>
      <c r="Y19" s="120">
        <v>1</v>
      </c>
      <c r="Z19" s="94" t="s">
        <v>523</v>
      </c>
      <c r="AA19" s="90" t="s">
        <v>337</v>
      </c>
      <c r="AB19" s="201">
        <v>1</v>
      </c>
      <c r="AC19" s="2"/>
      <c r="AD19" s="2"/>
      <c r="AE19" s="137" t="s">
        <v>10</v>
      </c>
      <c r="AF19" s="93"/>
      <c r="AG19" s="90"/>
      <c r="AH19" s="201" t="s">
        <v>10</v>
      </c>
      <c r="AI19" s="101"/>
      <c r="AJ19" s="2"/>
      <c r="AK19" s="137" t="s">
        <v>10</v>
      </c>
      <c r="AL19" s="93"/>
      <c r="AM19" s="90"/>
      <c r="AN19" s="201" t="s">
        <v>10</v>
      </c>
      <c r="AO19" s="30"/>
      <c r="AP19" s="30"/>
      <c r="AQ19" s="205" t="s">
        <v>10</v>
      </c>
    </row>
    <row r="20" spans="1:43" s="4" customFormat="1" ht="63.75">
      <c r="A20" s="1" t="s">
        <v>319</v>
      </c>
      <c r="B20" s="2">
        <v>106</v>
      </c>
      <c r="C20" s="2">
        <v>39</v>
      </c>
      <c r="D20" s="2" t="s">
        <v>530</v>
      </c>
      <c r="E20" s="68" t="s">
        <v>450</v>
      </c>
      <c r="F20" s="43">
        <v>7561</v>
      </c>
      <c r="G20" s="3" t="s">
        <v>448</v>
      </c>
      <c r="H20" s="2">
        <v>2003</v>
      </c>
      <c r="I20" s="3" t="s">
        <v>331</v>
      </c>
      <c r="J20" s="128">
        <v>62522.8</v>
      </c>
      <c r="K20" s="3" t="s">
        <v>315</v>
      </c>
      <c r="L20" s="3" t="s">
        <v>332</v>
      </c>
      <c r="M20" s="3" t="s">
        <v>389</v>
      </c>
      <c r="N20" s="15" t="s">
        <v>390</v>
      </c>
      <c r="O20" s="3"/>
      <c r="P20" s="30" t="s">
        <v>88</v>
      </c>
      <c r="Q20" s="96">
        <v>37.62</v>
      </c>
      <c r="R20" s="96">
        <v>7.36</v>
      </c>
      <c r="S20" s="96">
        <v>17.88</v>
      </c>
      <c r="T20" s="96">
        <v>12.38</v>
      </c>
      <c r="U20" s="96">
        <v>37.62</v>
      </c>
      <c r="V20" s="97">
        <v>1</v>
      </c>
      <c r="W20" s="137">
        <v>1</v>
      </c>
      <c r="X20" s="123" t="s">
        <v>100</v>
      </c>
      <c r="Y20" s="120">
        <v>1</v>
      </c>
      <c r="Z20" s="90" t="s">
        <v>328</v>
      </c>
      <c r="AA20" s="90" t="s">
        <v>339</v>
      </c>
      <c r="AB20" s="201">
        <v>0.25</v>
      </c>
      <c r="AC20" s="2" t="s">
        <v>530</v>
      </c>
      <c r="AD20" s="2" t="s">
        <v>450</v>
      </c>
      <c r="AE20" s="137">
        <v>0.25</v>
      </c>
      <c r="AF20" s="90" t="s">
        <v>391</v>
      </c>
      <c r="AG20" s="90" t="s">
        <v>339</v>
      </c>
      <c r="AH20" s="201">
        <v>0.25</v>
      </c>
      <c r="AI20" s="2" t="s">
        <v>392</v>
      </c>
      <c r="AJ20" s="2" t="s">
        <v>450</v>
      </c>
      <c r="AK20" s="137">
        <v>0.25</v>
      </c>
      <c r="AL20" s="107"/>
      <c r="AM20" s="90"/>
      <c r="AN20" s="201" t="s">
        <v>10</v>
      </c>
      <c r="AO20" s="30"/>
      <c r="AP20" s="30"/>
      <c r="AQ20" s="205" t="s">
        <v>10</v>
      </c>
    </row>
    <row r="21" spans="1:43" s="4" customFormat="1" ht="25.5">
      <c r="A21" s="1" t="s">
        <v>319</v>
      </c>
      <c r="B21" s="2">
        <v>106</v>
      </c>
      <c r="C21" s="2">
        <v>5</v>
      </c>
      <c r="D21" s="2" t="s">
        <v>531</v>
      </c>
      <c r="E21" s="68" t="s">
        <v>444</v>
      </c>
      <c r="F21" s="43">
        <v>4763</v>
      </c>
      <c r="G21" s="3" t="s">
        <v>449</v>
      </c>
      <c r="H21" s="2">
        <v>2003</v>
      </c>
      <c r="I21" s="3" t="s">
        <v>553</v>
      </c>
      <c r="J21" s="128">
        <v>83616.47</v>
      </c>
      <c r="K21" s="2" t="s">
        <v>315</v>
      </c>
      <c r="L21" s="3" t="s">
        <v>555</v>
      </c>
      <c r="M21" s="3" t="s">
        <v>556</v>
      </c>
      <c r="N21" s="3" t="s">
        <v>557</v>
      </c>
      <c r="O21" s="3" t="s">
        <v>558</v>
      </c>
      <c r="P21" s="30">
        <v>39887</v>
      </c>
      <c r="Q21" s="96">
        <v>40.1</v>
      </c>
      <c r="R21" s="96">
        <v>9.84</v>
      </c>
      <c r="S21" s="96">
        <v>17.88</v>
      </c>
      <c r="T21" s="96">
        <v>12.38</v>
      </c>
      <c r="U21" s="96">
        <v>40.1</v>
      </c>
      <c r="V21" s="97">
        <v>1</v>
      </c>
      <c r="W21" s="137" t="s">
        <v>212</v>
      </c>
      <c r="X21" s="123" t="s">
        <v>100</v>
      </c>
      <c r="Y21" s="120">
        <v>1</v>
      </c>
      <c r="Z21" s="90" t="s">
        <v>531</v>
      </c>
      <c r="AA21" s="90" t="s">
        <v>444</v>
      </c>
      <c r="AB21" s="201">
        <v>0.5</v>
      </c>
      <c r="AC21" s="2" t="s">
        <v>554</v>
      </c>
      <c r="AD21" s="2" t="s">
        <v>351</v>
      </c>
      <c r="AE21" s="137">
        <v>0.5</v>
      </c>
      <c r="AF21" s="90"/>
      <c r="AG21" s="90"/>
      <c r="AH21" s="201" t="s">
        <v>10</v>
      </c>
      <c r="AI21" s="101"/>
      <c r="AJ21" s="2"/>
      <c r="AK21" s="137" t="s">
        <v>10</v>
      </c>
      <c r="AL21" s="93"/>
      <c r="AM21" s="90"/>
      <c r="AN21" s="201" t="s">
        <v>10</v>
      </c>
      <c r="AO21" s="30"/>
      <c r="AP21" s="30"/>
      <c r="AQ21" s="205" t="s">
        <v>10</v>
      </c>
    </row>
    <row r="22" spans="1:43" s="4" customFormat="1" ht="102">
      <c r="A22" s="1" t="s">
        <v>319</v>
      </c>
      <c r="B22" s="2">
        <v>106</v>
      </c>
      <c r="C22" s="2">
        <v>14</v>
      </c>
      <c r="D22" s="2" t="s">
        <v>528</v>
      </c>
      <c r="E22" s="47" t="s">
        <v>516</v>
      </c>
      <c r="F22" s="43">
        <v>8948</v>
      </c>
      <c r="G22" s="3" t="s">
        <v>451</v>
      </c>
      <c r="H22" s="2">
        <v>2002</v>
      </c>
      <c r="I22" s="1" t="s">
        <v>167</v>
      </c>
      <c r="J22" s="128">
        <v>65181.46</v>
      </c>
      <c r="K22" s="2" t="s">
        <v>315</v>
      </c>
      <c r="L22" s="3" t="s">
        <v>177</v>
      </c>
      <c r="M22" s="3" t="s">
        <v>178</v>
      </c>
      <c r="N22" s="3" t="s">
        <v>179</v>
      </c>
      <c r="O22" s="3" t="s">
        <v>247</v>
      </c>
      <c r="P22" s="30">
        <v>38926</v>
      </c>
      <c r="Q22" s="96">
        <v>37.93</v>
      </c>
      <c r="R22" s="96">
        <v>7.67</v>
      </c>
      <c r="S22" s="96">
        <v>17.88</v>
      </c>
      <c r="T22" s="96">
        <v>12.38</v>
      </c>
      <c r="U22" s="96">
        <v>37.93</v>
      </c>
      <c r="V22" s="97">
        <v>1</v>
      </c>
      <c r="W22" s="137">
        <v>1</v>
      </c>
      <c r="X22" s="123" t="s">
        <v>100</v>
      </c>
      <c r="Y22" s="120">
        <v>1</v>
      </c>
      <c r="Z22" s="90" t="s">
        <v>180</v>
      </c>
      <c r="AA22" s="90" t="s">
        <v>104</v>
      </c>
      <c r="AB22" s="201">
        <v>0.25</v>
      </c>
      <c r="AC22" s="2" t="s">
        <v>181</v>
      </c>
      <c r="AD22" s="2" t="s">
        <v>104</v>
      </c>
      <c r="AE22" s="137">
        <v>0.25</v>
      </c>
      <c r="AF22" s="93" t="s">
        <v>182</v>
      </c>
      <c r="AG22" s="90" t="s">
        <v>366</v>
      </c>
      <c r="AH22" s="201">
        <v>0.25</v>
      </c>
      <c r="AI22" s="101" t="s">
        <v>183</v>
      </c>
      <c r="AJ22" s="2" t="s">
        <v>441</v>
      </c>
      <c r="AK22" s="137">
        <v>0.25</v>
      </c>
      <c r="AL22" s="93"/>
      <c r="AM22" s="90"/>
      <c r="AN22" s="201" t="s">
        <v>10</v>
      </c>
      <c r="AO22" s="30"/>
      <c r="AP22" s="30"/>
      <c r="AQ22" s="205" t="s">
        <v>10</v>
      </c>
    </row>
    <row r="23" spans="1:43" s="42" customFormat="1" ht="76.5">
      <c r="A23" s="40" t="s">
        <v>319</v>
      </c>
      <c r="B23" s="10">
        <v>106</v>
      </c>
      <c r="C23" s="10">
        <v>33</v>
      </c>
      <c r="D23" s="10" t="s">
        <v>532</v>
      </c>
      <c r="E23" s="41" t="s">
        <v>498</v>
      </c>
      <c r="F23" s="43">
        <v>2627</v>
      </c>
      <c r="G23" s="15" t="s">
        <v>452</v>
      </c>
      <c r="H23" s="10">
        <v>2002</v>
      </c>
      <c r="I23" s="40" t="s">
        <v>83</v>
      </c>
      <c r="J23" s="131">
        <f>27043866.64/239.64</f>
        <v>112852.05575029211</v>
      </c>
      <c r="K23" s="10" t="s">
        <v>315</v>
      </c>
      <c r="L23" s="15" t="s">
        <v>84</v>
      </c>
      <c r="M23" s="15" t="s">
        <v>85</v>
      </c>
      <c r="N23" s="40" t="s">
        <v>105</v>
      </c>
      <c r="O23" s="40" t="s">
        <v>106</v>
      </c>
      <c r="P23" s="43">
        <v>39264</v>
      </c>
      <c r="Q23" s="96">
        <v>43.54</v>
      </c>
      <c r="R23" s="96">
        <v>13.28</v>
      </c>
      <c r="S23" s="96">
        <v>17.88</v>
      </c>
      <c r="T23" s="96">
        <v>12.38</v>
      </c>
      <c r="U23" s="96">
        <v>43.54</v>
      </c>
      <c r="V23" s="97">
        <v>1</v>
      </c>
      <c r="W23" s="137" t="s">
        <v>212</v>
      </c>
      <c r="X23" s="123" t="s">
        <v>100</v>
      </c>
      <c r="Y23" s="120">
        <v>1</v>
      </c>
      <c r="Z23" s="94" t="s">
        <v>532</v>
      </c>
      <c r="AA23" s="94" t="s">
        <v>498</v>
      </c>
      <c r="AB23" s="201">
        <v>0.25</v>
      </c>
      <c r="AC23" s="43" t="s">
        <v>107</v>
      </c>
      <c r="AD23" s="10" t="s">
        <v>352</v>
      </c>
      <c r="AE23" s="137">
        <v>0.25</v>
      </c>
      <c r="AF23" s="102" t="s">
        <v>108</v>
      </c>
      <c r="AG23" s="94" t="s">
        <v>357</v>
      </c>
      <c r="AH23" s="201">
        <v>0.25</v>
      </c>
      <c r="AI23" s="108" t="s">
        <v>109</v>
      </c>
      <c r="AJ23" s="10" t="s">
        <v>369</v>
      </c>
      <c r="AK23" s="137">
        <v>0.25</v>
      </c>
      <c r="AL23" s="102"/>
      <c r="AM23" s="94"/>
      <c r="AN23" s="201" t="s">
        <v>10</v>
      </c>
      <c r="AO23" s="43"/>
      <c r="AP23" s="43"/>
      <c r="AQ23" s="205" t="s">
        <v>10</v>
      </c>
    </row>
    <row r="24" spans="1:43" s="4" customFormat="1" ht="25.5">
      <c r="A24" s="1" t="s">
        <v>319</v>
      </c>
      <c r="B24" s="2">
        <v>106</v>
      </c>
      <c r="C24" s="2">
        <v>5</v>
      </c>
      <c r="D24" s="2" t="s">
        <v>531</v>
      </c>
      <c r="E24" s="68" t="s">
        <v>444</v>
      </c>
      <c r="F24" s="43">
        <v>4763</v>
      </c>
      <c r="G24" s="3" t="s">
        <v>453</v>
      </c>
      <c r="H24" s="2">
        <v>2002</v>
      </c>
      <c r="I24" s="3" t="s">
        <v>559</v>
      </c>
      <c r="J24" s="128">
        <f>15147505.39/239.64</f>
        <v>63209.41992154899</v>
      </c>
      <c r="K24" s="2" t="s">
        <v>315</v>
      </c>
      <c r="L24" s="3" t="s">
        <v>561</v>
      </c>
      <c r="M24" s="3" t="s">
        <v>562</v>
      </c>
      <c r="N24" s="3" t="s">
        <v>563</v>
      </c>
      <c r="O24" s="3" t="s">
        <v>564</v>
      </c>
      <c r="P24" s="30">
        <v>39109</v>
      </c>
      <c r="Q24" s="96">
        <v>37.7</v>
      </c>
      <c r="R24" s="96">
        <v>7.44</v>
      </c>
      <c r="S24" s="96">
        <v>17.88</v>
      </c>
      <c r="T24" s="96">
        <v>12.38</v>
      </c>
      <c r="U24" s="96">
        <v>37.7</v>
      </c>
      <c r="V24" s="97">
        <v>1</v>
      </c>
      <c r="W24" s="137">
        <v>1</v>
      </c>
      <c r="X24" s="123" t="s">
        <v>100</v>
      </c>
      <c r="Y24" s="120">
        <v>1</v>
      </c>
      <c r="Z24" s="90" t="s">
        <v>531</v>
      </c>
      <c r="AA24" s="90" t="s">
        <v>444</v>
      </c>
      <c r="AB24" s="201">
        <v>0.5</v>
      </c>
      <c r="AC24" s="2" t="s">
        <v>554</v>
      </c>
      <c r="AD24" s="2" t="s">
        <v>351</v>
      </c>
      <c r="AE24" s="137">
        <v>0.5</v>
      </c>
      <c r="AF24" s="90"/>
      <c r="AG24" s="90"/>
      <c r="AH24" s="201" t="s">
        <v>10</v>
      </c>
      <c r="AI24" s="101"/>
      <c r="AJ24" s="2"/>
      <c r="AK24" s="137" t="s">
        <v>10</v>
      </c>
      <c r="AL24" s="93"/>
      <c r="AM24" s="90"/>
      <c r="AN24" s="201" t="s">
        <v>10</v>
      </c>
      <c r="AO24" s="30"/>
      <c r="AP24" s="30"/>
      <c r="AQ24" s="205" t="s">
        <v>10</v>
      </c>
    </row>
    <row r="25" spans="1:43" s="4" customFormat="1" ht="102">
      <c r="A25" s="56" t="s">
        <v>319</v>
      </c>
      <c r="B25" s="57">
        <v>106</v>
      </c>
      <c r="C25" s="57">
        <v>31</v>
      </c>
      <c r="D25" s="57" t="s">
        <v>533</v>
      </c>
      <c r="E25" s="58" t="s">
        <v>131</v>
      </c>
      <c r="F25" s="61">
        <v>3937</v>
      </c>
      <c r="G25" s="59" t="s">
        <v>455</v>
      </c>
      <c r="H25" s="67">
        <v>2002</v>
      </c>
      <c r="I25" s="60" t="s">
        <v>132</v>
      </c>
      <c r="J25" s="132">
        <f>12914792/239.64</f>
        <v>53892.47204139543</v>
      </c>
      <c r="K25" s="57" t="s">
        <v>315</v>
      </c>
      <c r="L25" s="59" t="s">
        <v>133</v>
      </c>
      <c r="M25" s="59" t="s">
        <v>134</v>
      </c>
      <c r="N25" s="60" t="s">
        <v>135</v>
      </c>
      <c r="O25" s="60" t="s">
        <v>136</v>
      </c>
      <c r="P25" s="30">
        <v>39874</v>
      </c>
      <c r="Q25" s="96">
        <v>36.6</v>
      </c>
      <c r="R25" s="96">
        <v>6.34</v>
      </c>
      <c r="S25" s="96">
        <v>17.88</v>
      </c>
      <c r="T25" s="96">
        <v>12.38</v>
      </c>
      <c r="U25" s="96">
        <v>36.6</v>
      </c>
      <c r="V25" s="97">
        <v>1</v>
      </c>
      <c r="W25" s="137" t="s">
        <v>212</v>
      </c>
      <c r="X25" s="123" t="s">
        <v>100</v>
      </c>
      <c r="Y25" s="120">
        <v>1</v>
      </c>
      <c r="Z25" s="109" t="s">
        <v>533</v>
      </c>
      <c r="AA25" s="90" t="s">
        <v>454</v>
      </c>
      <c r="AB25" s="201">
        <v>0.25</v>
      </c>
      <c r="AC25" s="67" t="s">
        <v>137</v>
      </c>
      <c r="AD25" s="2" t="s">
        <v>131</v>
      </c>
      <c r="AE25" s="137">
        <v>0.25</v>
      </c>
      <c r="AF25" s="110" t="s">
        <v>138</v>
      </c>
      <c r="AG25" s="90" t="s">
        <v>454</v>
      </c>
      <c r="AH25" s="201">
        <v>0.25</v>
      </c>
      <c r="AI25" s="111" t="s">
        <v>139</v>
      </c>
      <c r="AJ25" s="2" t="s">
        <v>378</v>
      </c>
      <c r="AK25" s="137">
        <v>0.25</v>
      </c>
      <c r="AL25" s="93"/>
      <c r="AM25" s="90"/>
      <c r="AN25" s="201" t="s">
        <v>10</v>
      </c>
      <c r="AO25" s="30"/>
      <c r="AP25" s="30"/>
      <c r="AQ25" s="205" t="s">
        <v>10</v>
      </c>
    </row>
    <row r="26" spans="1:43" s="4" customFormat="1" ht="38.25">
      <c r="A26" s="1" t="s">
        <v>319</v>
      </c>
      <c r="B26" s="2">
        <v>106</v>
      </c>
      <c r="C26" s="2">
        <v>10</v>
      </c>
      <c r="D26" s="2" t="s">
        <v>523</v>
      </c>
      <c r="E26" s="47" t="s">
        <v>639</v>
      </c>
      <c r="F26" s="51" t="s">
        <v>640</v>
      </c>
      <c r="G26" s="3" t="s">
        <v>432</v>
      </c>
      <c r="H26" s="2">
        <v>2002</v>
      </c>
      <c r="I26" s="1" t="s">
        <v>641</v>
      </c>
      <c r="J26" s="128">
        <v>53056</v>
      </c>
      <c r="K26" s="2" t="s">
        <v>315</v>
      </c>
      <c r="L26" s="3" t="s">
        <v>642</v>
      </c>
      <c r="M26" s="3" t="s">
        <v>643</v>
      </c>
      <c r="N26" s="3" t="s">
        <v>644</v>
      </c>
      <c r="O26" s="3" t="s">
        <v>645</v>
      </c>
      <c r="P26" s="30">
        <v>39555</v>
      </c>
      <c r="Q26" s="96">
        <v>36.5</v>
      </c>
      <c r="R26" s="96">
        <v>6.24</v>
      </c>
      <c r="S26" s="96">
        <v>17.88</v>
      </c>
      <c r="T26" s="96">
        <v>12.38</v>
      </c>
      <c r="U26" s="96">
        <v>36.5</v>
      </c>
      <c r="V26" s="97">
        <v>1</v>
      </c>
      <c r="W26" s="137" t="s">
        <v>212</v>
      </c>
      <c r="X26" s="123" t="s">
        <v>100</v>
      </c>
      <c r="Y26" s="120">
        <v>1</v>
      </c>
      <c r="Z26" s="94" t="s">
        <v>537</v>
      </c>
      <c r="AA26" s="90" t="s">
        <v>340</v>
      </c>
      <c r="AB26" s="201">
        <v>1</v>
      </c>
      <c r="AC26" s="2"/>
      <c r="AD26" s="2"/>
      <c r="AE26" s="137" t="s">
        <v>10</v>
      </c>
      <c r="AF26" s="93"/>
      <c r="AG26" s="90"/>
      <c r="AH26" s="201" t="s">
        <v>10</v>
      </c>
      <c r="AI26" s="101"/>
      <c r="AJ26" s="2"/>
      <c r="AK26" s="137" t="s">
        <v>10</v>
      </c>
      <c r="AL26" s="93"/>
      <c r="AM26" s="90"/>
      <c r="AN26" s="201" t="s">
        <v>10</v>
      </c>
      <c r="AO26" s="30"/>
      <c r="AP26" s="30"/>
      <c r="AQ26" s="205" t="s">
        <v>10</v>
      </c>
    </row>
    <row r="27" spans="1:43" s="34" customFormat="1" ht="51">
      <c r="A27" s="33" t="s">
        <v>319</v>
      </c>
      <c r="B27" s="30">
        <v>106</v>
      </c>
      <c r="C27" s="30">
        <v>10</v>
      </c>
      <c r="D27" s="30" t="s">
        <v>523</v>
      </c>
      <c r="E27" s="47" t="s">
        <v>656</v>
      </c>
      <c r="F27" s="51" t="s">
        <v>657</v>
      </c>
      <c r="G27" s="31" t="s">
        <v>456</v>
      </c>
      <c r="H27" s="30">
        <v>2002</v>
      </c>
      <c r="I27" s="33" t="s">
        <v>658</v>
      </c>
      <c r="J27" s="128">
        <v>41105.3</v>
      </c>
      <c r="K27" s="30" t="s">
        <v>315</v>
      </c>
      <c r="L27" s="31" t="s">
        <v>642</v>
      </c>
      <c r="M27" s="31" t="s">
        <v>643</v>
      </c>
      <c r="N27" s="31" t="s">
        <v>659</v>
      </c>
      <c r="O27" s="31" t="s">
        <v>660</v>
      </c>
      <c r="P27" s="30">
        <v>39055</v>
      </c>
      <c r="Q27" s="96">
        <v>35.1</v>
      </c>
      <c r="R27" s="96">
        <v>4.84</v>
      </c>
      <c r="S27" s="96">
        <v>17.88</v>
      </c>
      <c r="T27" s="96">
        <v>12.38</v>
      </c>
      <c r="U27" s="96">
        <v>35.1</v>
      </c>
      <c r="V27" s="97">
        <v>1</v>
      </c>
      <c r="W27" s="137">
        <v>1</v>
      </c>
      <c r="X27" s="123" t="s">
        <v>100</v>
      </c>
      <c r="Y27" s="120">
        <v>1</v>
      </c>
      <c r="Z27" s="94" t="s">
        <v>523</v>
      </c>
      <c r="AA27" s="90" t="s">
        <v>337</v>
      </c>
      <c r="AB27" s="201">
        <v>1</v>
      </c>
      <c r="AC27" s="30"/>
      <c r="AD27" s="30"/>
      <c r="AE27" s="137" t="s">
        <v>10</v>
      </c>
      <c r="AF27" s="93"/>
      <c r="AG27" s="90"/>
      <c r="AH27" s="201" t="s">
        <v>10</v>
      </c>
      <c r="AI27" s="104"/>
      <c r="AJ27" s="30"/>
      <c r="AK27" s="137" t="s">
        <v>10</v>
      </c>
      <c r="AL27" s="93"/>
      <c r="AM27" s="90"/>
      <c r="AN27" s="201" t="s">
        <v>10</v>
      </c>
      <c r="AO27" s="30"/>
      <c r="AP27" s="30"/>
      <c r="AQ27" s="205" t="s">
        <v>10</v>
      </c>
    </row>
    <row r="28" spans="1:43" s="4" customFormat="1" ht="51">
      <c r="A28" s="1" t="s">
        <v>319</v>
      </c>
      <c r="B28" s="2">
        <v>106</v>
      </c>
      <c r="C28" s="2">
        <v>39</v>
      </c>
      <c r="D28" s="2" t="s">
        <v>530</v>
      </c>
      <c r="E28" s="68" t="s">
        <v>450</v>
      </c>
      <c r="F28" s="43">
        <v>7561</v>
      </c>
      <c r="G28" s="3" t="s">
        <v>457</v>
      </c>
      <c r="H28" s="2">
        <v>2002</v>
      </c>
      <c r="I28" s="3" t="s">
        <v>393</v>
      </c>
      <c r="J28" s="128">
        <f>9572398.44/239.64</f>
        <v>39944.91086629945</v>
      </c>
      <c r="K28" s="3" t="s">
        <v>315</v>
      </c>
      <c r="L28" s="3" t="s">
        <v>394</v>
      </c>
      <c r="M28" s="3" t="s">
        <v>395</v>
      </c>
      <c r="N28" s="15" t="s">
        <v>396</v>
      </c>
      <c r="O28" s="3"/>
      <c r="P28" s="30">
        <v>39167</v>
      </c>
      <c r="Q28" s="96">
        <v>34.96</v>
      </c>
      <c r="R28" s="96">
        <v>4.7</v>
      </c>
      <c r="S28" s="96">
        <v>17.88</v>
      </c>
      <c r="T28" s="96">
        <v>12.38</v>
      </c>
      <c r="U28" s="96">
        <v>34.96</v>
      </c>
      <c r="V28" s="97">
        <v>1</v>
      </c>
      <c r="W28" s="137">
        <v>1</v>
      </c>
      <c r="X28" s="123" t="s">
        <v>100</v>
      </c>
      <c r="Y28" s="120">
        <v>1</v>
      </c>
      <c r="Z28" s="90" t="s">
        <v>530</v>
      </c>
      <c r="AA28" s="90" t="s">
        <v>450</v>
      </c>
      <c r="AB28" s="201">
        <v>0.25</v>
      </c>
      <c r="AC28" s="2" t="s">
        <v>328</v>
      </c>
      <c r="AD28" s="2" t="s">
        <v>339</v>
      </c>
      <c r="AE28" s="137">
        <v>0.25</v>
      </c>
      <c r="AF28" s="90" t="s">
        <v>329</v>
      </c>
      <c r="AG28" s="90" t="s">
        <v>450</v>
      </c>
      <c r="AH28" s="201">
        <v>0.25</v>
      </c>
      <c r="AI28" s="2" t="s">
        <v>397</v>
      </c>
      <c r="AJ28" s="2" t="s">
        <v>379</v>
      </c>
      <c r="AK28" s="137">
        <v>0.25</v>
      </c>
      <c r="AL28" s="107"/>
      <c r="AM28" s="90"/>
      <c r="AN28" s="201" t="s">
        <v>10</v>
      </c>
      <c r="AO28" s="30"/>
      <c r="AP28" s="30"/>
      <c r="AQ28" s="205" t="s">
        <v>10</v>
      </c>
    </row>
    <row r="29" spans="1:43" s="34" customFormat="1" ht="63.75">
      <c r="A29" s="33" t="s">
        <v>319</v>
      </c>
      <c r="B29" s="30">
        <v>106</v>
      </c>
      <c r="C29" s="30">
        <v>11</v>
      </c>
      <c r="D29" s="30" t="s">
        <v>525</v>
      </c>
      <c r="E29" s="47" t="s">
        <v>445</v>
      </c>
      <c r="F29" s="43">
        <v>5027</v>
      </c>
      <c r="G29" s="31" t="s">
        <v>458</v>
      </c>
      <c r="H29" s="30">
        <v>2006</v>
      </c>
      <c r="I29" s="33" t="s">
        <v>238</v>
      </c>
      <c r="J29" s="128">
        <f>193179485.84/239.64</f>
        <v>806123.7098981807</v>
      </c>
      <c r="K29" s="30" t="s">
        <v>317</v>
      </c>
      <c r="L29" s="31" t="s">
        <v>569</v>
      </c>
      <c r="M29" s="31" t="s">
        <v>577</v>
      </c>
      <c r="N29" s="31" t="s">
        <v>239</v>
      </c>
      <c r="O29" s="31" t="s">
        <v>240</v>
      </c>
      <c r="P29" s="30">
        <v>43149</v>
      </c>
      <c r="Q29" s="96">
        <v>125.1</v>
      </c>
      <c r="R29" s="96">
        <v>94.84</v>
      </c>
      <c r="S29" s="96">
        <v>17.88</v>
      </c>
      <c r="T29" s="96">
        <v>12.38</v>
      </c>
      <c r="U29" s="96">
        <v>125.1</v>
      </c>
      <c r="V29" s="97">
        <v>1</v>
      </c>
      <c r="W29" s="137">
        <v>1</v>
      </c>
      <c r="X29" s="123" t="s">
        <v>100</v>
      </c>
      <c r="Y29" s="120">
        <v>1</v>
      </c>
      <c r="Z29" s="90" t="s">
        <v>241</v>
      </c>
      <c r="AA29" s="90" t="s">
        <v>104</v>
      </c>
      <c r="AB29" s="201">
        <v>0.25</v>
      </c>
      <c r="AC29" s="30" t="s">
        <v>242</v>
      </c>
      <c r="AD29" s="30"/>
      <c r="AE29" s="137">
        <v>0.25</v>
      </c>
      <c r="AF29" s="93" t="s">
        <v>243</v>
      </c>
      <c r="AG29" s="90" t="s">
        <v>367</v>
      </c>
      <c r="AH29" s="201">
        <v>0.25</v>
      </c>
      <c r="AI29" s="104" t="s">
        <v>244</v>
      </c>
      <c r="AJ29" s="30" t="s">
        <v>104</v>
      </c>
      <c r="AK29" s="137">
        <v>0.25</v>
      </c>
      <c r="AL29" s="93"/>
      <c r="AM29" s="90"/>
      <c r="AN29" s="201" t="s">
        <v>10</v>
      </c>
      <c r="AO29" s="30"/>
      <c r="AP29" s="30"/>
      <c r="AQ29" s="205" t="s">
        <v>10</v>
      </c>
    </row>
    <row r="30" spans="1:43" s="4" customFormat="1" ht="51">
      <c r="A30" s="1" t="s">
        <v>319</v>
      </c>
      <c r="B30" s="2">
        <v>106</v>
      </c>
      <c r="C30" s="2">
        <v>11</v>
      </c>
      <c r="D30" s="2" t="s">
        <v>525</v>
      </c>
      <c r="E30" s="47" t="s">
        <v>445</v>
      </c>
      <c r="F30" s="43">
        <v>5027</v>
      </c>
      <c r="G30" s="3" t="s">
        <v>459</v>
      </c>
      <c r="H30" s="2">
        <v>2005</v>
      </c>
      <c r="I30" s="1" t="s">
        <v>245</v>
      </c>
      <c r="J30" s="128">
        <f>60305293.2/239.64</f>
        <v>251649.52929394093</v>
      </c>
      <c r="K30" s="2" t="s">
        <v>317</v>
      </c>
      <c r="L30" s="3" t="s">
        <v>569</v>
      </c>
      <c r="M30" s="31" t="s">
        <v>577</v>
      </c>
      <c r="N30" s="22" t="s">
        <v>250</v>
      </c>
      <c r="O30" s="22" t="s">
        <v>251</v>
      </c>
      <c r="P30" s="30">
        <v>43605</v>
      </c>
      <c r="Q30" s="96">
        <v>59.87</v>
      </c>
      <c r="R30" s="96">
        <v>29.61</v>
      </c>
      <c r="S30" s="96">
        <v>17.88</v>
      </c>
      <c r="T30" s="96">
        <v>12.38</v>
      </c>
      <c r="U30" s="96">
        <v>59.87</v>
      </c>
      <c r="V30" s="97">
        <v>1</v>
      </c>
      <c r="W30" s="137" t="s">
        <v>212</v>
      </c>
      <c r="X30" s="123" t="s">
        <v>100</v>
      </c>
      <c r="Y30" s="120">
        <v>1</v>
      </c>
      <c r="Z30" s="112" t="s">
        <v>252</v>
      </c>
      <c r="AA30" s="90" t="s">
        <v>104</v>
      </c>
      <c r="AB30" s="201">
        <v>0.25</v>
      </c>
      <c r="AC30" s="52" t="s">
        <v>253</v>
      </c>
      <c r="AD30" s="2" t="s">
        <v>104</v>
      </c>
      <c r="AE30" s="137">
        <v>0.25</v>
      </c>
      <c r="AF30" s="93" t="s">
        <v>254</v>
      </c>
      <c r="AG30" s="90"/>
      <c r="AH30" s="201">
        <v>0.25</v>
      </c>
      <c r="AI30" s="101" t="s">
        <v>76</v>
      </c>
      <c r="AJ30" s="2" t="s">
        <v>104</v>
      </c>
      <c r="AK30" s="137">
        <v>0.25</v>
      </c>
      <c r="AL30" s="93"/>
      <c r="AM30" s="90"/>
      <c r="AN30" s="201" t="s">
        <v>10</v>
      </c>
      <c r="AO30" s="30"/>
      <c r="AP30" s="30"/>
      <c r="AQ30" s="205" t="s">
        <v>10</v>
      </c>
    </row>
    <row r="31" spans="1:43" s="4" customFormat="1" ht="38.25">
      <c r="A31" s="1" t="s">
        <v>319</v>
      </c>
      <c r="B31" s="2">
        <v>106</v>
      </c>
      <c r="C31" s="2">
        <v>10</v>
      </c>
      <c r="D31" s="2" t="s">
        <v>523</v>
      </c>
      <c r="E31" s="47" t="s">
        <v>661</v>
      </c>
      <c r="F31" s="51" t="s">
        <v>662</v>
      </c>
      <c r="G31" s="3" t="s">
        <v>460</v>
      </c>
      <c r="H31" s="2">
        <v>2005</v>
      </c>
      <c r="I31" s="1" t="s">
        <v>663</v>
      </c>
      <c r="J31" s="128">
        <v>214015.54</v>
      </c>
      <c r="K31" s="2" t="s">
        <v>317</v>
      </c>
      <c r="L31" s="3" t="s">
        <v>642</v>
      </c>
      <c r="M31" s="3" t="s">
        <v>643</v>
      </c>
      <c r="N31" s="3" t="s">
        <v>659</v>
      </c>
      <c r="O31" s="3" t="s">
        <v>660</v>
      </c>
      <c r="P31" s="30">
        <v>43705</v>
      </c>
      <c r="Q31" s="96">
        <v>55.44</v>
      </c>
      <c r="R31" s="96">
        <v>25.18</v>
      </c>
      <c r="S31" s="96">
        <v>17.88</v>
      </c>
      <c r="T31" s="96">
        <v>12.38</v>
      </c>
      <c r="U31" s="96">
        <v>55.44</v>
      </c>
      <c r="V31" s="97">
        <v>1</v>
      </c>
      <c r="W31" s="137" t="s">
        <v>212</v>
      </c>
      <c r="X31" s="123" t="s">
        <v>100</v>
      </c>
      <c r="Y31" s="120">
        <v>1</v>
      </c>
      <c r="Z31" s="94" t="s">
        <v>523</v>
      </c>
      <c r="AA31" s="90" t="s">
        <v>337</v>
      </c>
      <c r="AB31" s="201">
        <v>1</v>
      </c>
      <c r="AC31" s="2"/>
      <c r="AD31" s="2" t="s">
        <v>104</v>
      </c>
      <c r="AE31" s="137" t="s">
        <v>10</v>
      </c>
      <c r="AF31" s="93"/>
      <c r="AG31" s="90"/>
      <c r="AH31" s="201" t="s">
        <v>10</v>
      </c>
      <c r="AI31" s="101"/>
      <c r="AJ31" s="2"/>
      <c r="AK31" s="137" t="s">
        <v>10</v>
      </c>
      <c r="AL31" s="93"/>
      <c r="AM31" s="90"/>
      <c r="AN31" s="201" t="s">
        <v>10</v>
      </c>
      <c r="AO31" s="30"/>
      <c r="AP31" s="30"/>
      <c r="AQ31" s="205" t="s">
        <v>10</v>
      </c>
    </row>
    <row r="32" spans="1:43" s="4" customFormat="1" ht="38.25">
      <c r="A32" s="1" t="s">
        <v>319</v>
      </c>
      <c r="B32" s="2">
        <v>106</v>
      </c>
      <c r="C32" s="2">
        <v>10</v>
      </c>
      <c r="D32" s="2" t="s">
        <v>523</v>
      </c>
      <c r="E32" s="47" t="s">
        <v>664</v>
      </c>
      <c r="F32" s="51" t="s">
        <v>665</v>
      </c>
      <c r="G32" s="3" t="s">
        <v>461</v>
      </c>
      <c r="H32" s="2">
        <v>2005</v>
      </c>
      <c r="I32" s="1" t="s">
        <v>666</v>
      </c>
      <c r="J32" s="128">
        <f>50409028/239.64</f>
        <v>210353.14638624605</v>
      </c>
      <c r="K32" s="2" t="s">
        <v>317</v>
      </c>
      <c r="L32" s="3" t="s">
        <v>642</v>
      </c>
      <c r="M32" s="3" t="s">
        <v>643</v>
      </c>
      <c r="N32" s="3" t="s">
        <v>667</v>
      </c>
      <c r="O32" s="3" t="s">
        <v>668</v>
      </c>
      <c r="P32" s="30">
        <v>43890</v>
      </c>
      <c r="Q32" s="96">
        <v>55.01</v>
      </c>
      <c r="R32" s="96">
        <v>24.75</v>
      </c>
      <c r="S32" s="96">
        <v>17.88</v>
      </c>
      <c r="T32" s="96">
        <v>12.38</v>
      </c>
      <c r="U32" s="96">
        <v>55.01</v>
      </c>
      <c r="V32" s="97">
        <v>1</v>
      </c>
      <c r="W32" s="137" t="s">
        <v>212</v>
      </c>
      <c r="X32" s="123" t="s">
        <v>100</v>
      </c>
      <c r="Y32" s="120">
        <v>1</v>
      </c>
      <c r="Z32" s="94" t="s">
        <v>537</v>
      </c>
      <c r="AA32" s="90" t="s">
        <v>340</v>
      </c>
      <c r="AB32" s="201">
        <v>0.25</v>
      </c>
      <c r="AC32" s="2" t="s">
        <v>669</v>
      </c>
      <c r="AD32" s="2" t="s">
        <v>104</v>
      </c>
      <c r="AE32" s="137">
        <v>0.25</v>
      </c>
      <c r="AF32" s="93" t="s">
        <v>670</v>
      </c>
      <c r="AG32" s="90" t="s">
        <v>104</v>
      </c>
      <c r="AH32" s="201">
        <v>0.25</v>
      </c>
      <c r="AI32" s="101" t="s">
        <v>671</v>
      </c>
      <c r="AJ32" s="2" t="s">
        <v>104</v>
      </c>
      <c r="AK32" s="137">
        <v>0.25</v>
      </c>
      <c r="AL32" s="93"/>
      <c r="AM32" s="90"/>
      <c r="AN32" s="201" t="s">
        <v>10</v>
      </c>
      <c r="AO32" s="30"/>
      <c r="AP32" s="30"/>
      <c r="AQ32" s="205" t="s">
        <v>10</v>
      </c>
    </row>
    <row r="33" spans="1:43" s="174" customFormat="1" ht="76.5">
      <c r="A33" s="50" t="s">
        <v>319</v>
      </c>
      <c r="B33" s="23">
        <v>106</v>
      </c>
      <c r="C33" s="23">
        <v>35</v>
      </c>
      <c r="D33" s="23" t="s">
        <v>526</v>
      </c>
      <c r="E33" s="50" t="s">
        <v>550</v>
      </c>
      <c r="F33" s="52">
        <v>15703</v>
      </c>
      <c r="G33" s="24" t="s">
        <v>551</v>
      </c>
      <c r="H33" s="55">
        <v>2006</v>
      </c>
      <c r="I33" s="77" t="s">
        <v>552</v>
      </c>
      <c r="J33" s="133">
        <v>45450</v>
      </c>
      <c r="K33" s="25" t="s">
        <v>317</v>
      </c>
      <c r="L33" s="26" t="s">
        <v>589</v>
      </c>
      <c r="M33" s="22" t="s">
        <v>590</v>
      </c>
      <c r="N33" s="27" t="s">
        <v>591</v>
      </c>
      <c r="O33" s="27" t="s">
        <v>592</v>
      </c>
      <c r="P33" s="55">
        <v>43990</v>
      </c>
      <c r="Q33" s="96">
        <v>35.61</v>
      </c>
      <c r="R33" s="96">
        <v>5.35</v>
      </c>
      <c r="S33" s="96">
        <v>17.88</v>
      </c>
      <c r="T33" s="96">
        <v>12.38</v>
      </c>
      <c r="U33" s="96">
        <v>35.61</v>
      </c>
      <c r="V33" s="97">
        <v>1</v>
      </c>
      <c r="W33" s="137" t="s">
        <v>212</v>
      </c>
      <c r="X33" s="123" t="s">
        <v>100</v>
      </c>
      <c r="Y33" s="120">
        <v>1</v>
      </c>
      <c r="Z33" s="112" t="s">
        <v>526</v>
      </c>
      <c r="AA33" s="90" t="s">
        <v>333</v>
      </c>
      <c r="AB33" s="201">
        <v>0.25</v>
      </c>
      <c r="AC33" s="52" t="s">
        <v>593</v>
      </c>
      <c r="AD33" s="2" t="s">
        <v>333</v>
      </c>
      <c r="AE33" s="137">
        <v>0.25</v>
      </c>
      <c r="AF33" s="113" t="s">
        <v>594</v>
      </c>
      <c r="AG33" s="90" t="s">
        <v>333</v>
      </c>
      <c r="AH33" s="201">
        <v>0.25</v>
      </c>
      <c r="AI33" s="114" t="s">
        <v>595</v>
      </c>
      <c r="AJ33" s="2" t="s">
        <v>380</v>
      </c>
      <c r="AK33" s="137">
        <v>0.25</v>
      </c>
      <c r="AL33" s="172"/>
      <c r="AM33" s="171"/>
      <c r="AN33" s="201" t="s">
        <v>10</v>
      </c>
      <c r="AO33" s="173"/>
      <c r="AP33" s="173"/>
      <c r="AQ33" s="205" t="s">
        <v>10</v>
      </c>
    </row>
    <row r="34" spans="1:43" s="4" customFormat="1" ht="51">
      <c r="A34" s="1" t="s">
        <v>319</v>
      </c>
      <c r="B34" s="2">
        <v>106</v>
      </c>
      <c r="C34" s="2">
        <v>30</v>
      </c>
      <c r="D34" s="2" t="s">
        <v>527</v>
      </c>
      <c r="E34" s="68" t="s">
        <v>483</v>
      </c>
      <c r="F34" s="43">
        <v>4540</v>
      </c>
      <c r="G34" s="3" t="s">
        <v>462</v>
      </c>
      <c r="H34" s="2">
        <v>2004</v>
      </c>
      <c r="I34" s="3" t="s">
        <v>293</v>
      </c>
      <c r="J34" s="128">
        <f>36026955.73/239.64</f>
        <v>150337.8222750793</v>
      </c>
      <c r="K34" s="3" t="s">
        <v>317</v>
      </c>
      <c r="L34" s="15" t="s">
        <v>288</v>
      </c>
      <c r="M34" s="15" t="s">
        <v>289</v>
      </c>
      <c r="N34" s="3" t="s">
        <v>294</v>
      </c>
      <c r="O34" s="3" t="s">
        <v>295</v>
      </c>
      <c r="P34" s="30">
        <v>43591</v>
      </c>
      <c r="Q34" s="96">
        <v>47.95</v>
      </c>
      <c r="R34" s="96">
        <v>17.69</v>
      </c>
      <c r="S34" s="96">
        <v>17.88</v>
      </c>
      <c r="T34" s="96">
        <v>12.38</v>
      </c>
      <c r="U34" s="96">
        <v>47.95</v>
      </c>
      <c r="V34" s="97">
        <v>1</v>
      </c>
      <c r="W34" s="137" t="s">
        <v>212</v>
      </c>
      <c r="X34" s="123" t="s">
        <v>100</v>
      </c>
      <c r="Y34" s="120">
        <v>1</v>
      </c>
      <c r="Z34" s="90" t="s">
        <v>527</v>
      </c>
      <c r="AA34" s="90" t="s">
        <v>336</v>
      </c>
      <c r="AB34" s="201">
        <v>0.5</v>
      </c>
      <c r="AC34" s="2" t="s">
        <v>292</v>
      </c>
      <c r="AD34" s="2" t="s">
        <v>296</v>
      </c>
      <c r="AE34" s="137">
        <v>0.5</v>
      </c>
      <c r="AF34" s="90"/>
      <c r="AG34" s="90"/>
      <c r="AH34" s="201" t="s">
        <v>10</v>
      </c>
      <c r="AI34" s="101"/>
      <c r="AJ34" s="2"/>
      <c r="AK34" s="137" t="s">
        <v>10</v>
      </c>
      <c r="AL34" s="93"/>
      <c r="AM34" s="90"/>
      <c r="AN34" s="201" t="s">
        <v>10</v>
      </c>
      <c r="AO34" s="30"/>
      <c r="AP34" s="30"/>
      <c r="AQ34" s="205" t="s">
        <v>10</v>
      </c>
    </row>
    <row r="35" spans="1:43" s="4" customFormat="1" ht="102">
      <c r="A35" s="1" t="s">
        <v>319</v>
      </c>
      <c r="B35" s="2">
        <v>106</v>
      </c>
      <c r="C35" s="2">
        <v>39</v>
      </c>
      <c r="D35" s="2" t="s">
        <v>530</v>
      </c>
      <c r="E35" s="68" t="s">
        <v>450</v>
      </c>
      <c r="F35" s="43">
        <v>7561</v>
      </c>
      <c r="G35" s="3" t="s">
        <v>463</v>
      </c>
      <c r="H35" s="2">
        <v>2005</v>
      </c>
      <c r="I35" s="3" t="s">
        <v>398</v>
      </c>
      <c r="J35" s="128">
        <v>163744.12</v>
      </c>
      <c r="K35" s="3" t="s">
        <v>317</v>
      </c>
      <c r="L35" s="3" t="s">
        <v>399</v>
      </c>
      <c r="M35" s="3" t="s">
        <v>400</v>
      </c>
      <c r="N35" s="73" t="s">
        <v>401</v>
      </c>
      <c r="O35" s="3"/>
      <c r="P35" s="30">
        <v>44952</v>
      </c>
      <c r="Q35" s="96">
        <v>49.52</v>
      </c>
      <c r="R35" s="96">
        <v>19.26</v>
      </c>
      <c r="S35" s="96">
        <v>17.88</v>
      </c>
      <c r="T35" s="96">
        <v>12.38</v>
      </c>
      <c r="U35" s="96">
        <v>49.52</v>
      </c>
      <c r="V35" s="97">
        <v>1</v>
      </c>
      <c r="W35" s="137" t="s">
        <v>212</v>
      </c>
      <c r="X35" s="123" t="s">
        <v>100</v>
      </c>
      <c r="Y35" s="120">
        <v>1</v>
      </c>
      <c r="Z35" s="90" t="s">
        <v>530</v>
      </c>
      <c r="AA35" s="90" t="s">
        <v>450</v>
      </c>
      <c r="AB35" s="201">
        <v>0.25</v>
      </c>
      <c r="AC35" s="2" t="s">
        <v>328</v>
      </c>
      <c r="AD35" s="2" t="s">
        <v>339</v>
      </c>
      <c r="AE35" s="137">
        <v>0.25</v>
      </c>
      <c r="AF35" s="90" t="s">
        <v>330</v>
      </c>
      <c r="AG35" s="90" t="s">
        <v>168</v>
      </c>
      <c r="AH35" s="201">
        <v>0.25</v>
      </c>
      <c r="AI35" s="2" t="s">
        <v>402</v>
      </c>
      <c r="AJ35" s="2" t="s">
        <v>381</v>
      </c>
      <c r="AK35" s="137">
        <v>0.25</v>
      </c>
      <c r="AL35" s="90"/>
      <c r="AM35" s="90"/>
      <c r="AN35" s="201" t="s">
        <v>10</v>
      </c>
      <c r="AO35" s="30"/>
      <c r="AP35" s="30"/>
      <c r="AQ35" s="205" t="s">
        <v>10</v>
      </c>
    </row>
    <row r="36" spans="1:43" s="4" customFormat="1" ht="51">
      <c r="A36" s="1" t="s">
        <v>319</v>
      </c>
      <c r="B36" s="2">
        <v>106</v>
      </c>
      <c r="C36" s="2">
        <v>39</v>
      </c>
      <c r="D36" s="2" t="s">
        <v>530</v>
      </c>
      <c r="E36" s="68" t="s">
        <v>450</v>
      </c>
      <c r="F36" s="43">
        <v>7561</v>
      </c>
      <c r="G36" s="3" t="s">
        <v>464</v>
      </c>
      <c r="H36" s="2">
        <v>2006</v>
      </c>
      <c r="I36" s="3" t="s">
        <v>403</v>
      </c>
      <c r="J36" s="128">
        <v>127191.87</v>
      </c>
      <c r="K36" s="3" t="s">
        <v>317</v>
      </c>
      <c r="L36" s="3" t="s">
        <v>404</v>
      </c>
      <c r="M36" s="3" t="s">
        <v>405</v>
      </c>
      <c r="N36" s="15" t="s">
        <v>406</v>
      </c>
      <c r="O36" s="3"/>
      <c r="P36" s="30">
        <v>43218</v>
      </c>
      <c r="Q36" s="96">
        <v>45.22</v>
      </c>
      <c r="R36" s="96">
        <v>14.96</v>
      </c>
      <c r="S36" s="96">
        <v>17.88</v>
      </c>
      <c r="T36" s="96">
        <v>12.38</v>
      </c>
      <c r="U36" s="96">
        <v>45.22</v>
      </c>
      <c r="V36" s="97">
        <v>1</v>
      </c>
      <c r="W36" s="137" t="s">
        <v>212</v>
      </c>
      <c r="X36" s="123" t="s">
        <v>100</v>
      </c>
      <c r="Y36" s="120">
        <v>1</v>
      </c>
      <c r="Z36" s="90" t="s">
        <v>530</v>
      </c>
      <c r="AA36" s="90" t="s">
        <v>450</v>
      </c>
      <c r="AB36" s="201">
        <v>0.25</v>
      </c>
      <c r="AC36" s="2" t="s">
        <v>328</v>
      </c>
      <c r="AD36" s="2" t="s">
        <v>339</v>
      </c>
      <c r="AE36" s="137">
        <v>0.25</v>
      </c>
      <c r="AF36" s="90" t="s">
        <v>330</v>
      </c>
      <c r="AG36" s="90" t="s">
        <v>168</v>
      </c>
      <c r="AH36" s="201">
        <v>0.25</v>
      </c>
      <c r="AI36" s="2" t="s">
        <v>402</v>
      </c>
      <c r="AJ36" s="2" t="s">
        <v>381</v>
      </c>
      <c r="AK36" s="137">
        <v>0.25</v>
      </c>
      <c r="AL36" s="90"/>
      <c r="AM36" s="90"/>
      <c r="AN36" s="201" t="s">
        <v>10</v>
      </c>
      <c r="AO36" s="30"/>
      <c r="AP36" s="30"/>
      <c r="AQ36" s="205" t="s">
        <v>10</v>
      </c>
    </row>
    <row r="37" spans="1:43" s="4" customFormat="1" ht="51">
      <c r="A37" s="1" t="s">
        <v>319</v>
      </c>
      <c r="B37" s="2">
        <v>106</v>
      </c>
      <c r="C37" s="2">
        <v>30</v>
      </c>
      <c r="D37" s="10" t="s">
        <v>292</v>
      </c>
      <c r="E37" s="70" t="s">
        <v>296</v>
      </c>
      <c r="F37" s="43">
        <v>3470</v>
      </c>
      <c r="G37" s="3" t="s">
        <v>465</v>
      </c>
      <c r="H37" s="2">
        <v>2004</v>
      </c>
      <c r="I37" s="3" t="s">
        <v>297</v>
      </c>
      <c r="J37" s="128">
        <v>121964.78</v>
      </c>
      <c r="K37" s="3" t="s">
        <v>317</v>
      </c>
      <c r="L37" s="15" t="s">
        <v>288</v>
      </c>
      <c r="M37" s="15" t="s">
        <v>289</v>
      </c>
      <c r="N37" s="33" t="s">
        <v>298</v>
      </c>
      <c r="O37" s="33" t="s">
        <v>299</v>
      </c>
      <c r="P37" s="30">
        <v>41008</v>
      </c>
      <c r="Q37" s="96">
        <v>44.61</v>
      </c>
      <c r="R37" s="96">
        <v>14.35</v>
      </c>
      <c r="S37" s="96">
        <v>17.88</v>
      </c>
      <c r="T37" s="96">
        <v>12.38</v>
      </c>
      <c r="U37" s="96">
        <v>44.61</v>
      </c>
      <c r="V37" s="97">
        <v>1</v>
      </c>
      <c r="W37" s="137" t="s">
        <v>212</v>
      </c>
      <c r="X37" s="123" t="s">
        <v>100</v>
      </c>
      <c r="Y37" s="120">
        <v>1</v>
      </c>
      <c r="Z37" s="90" t="s">
        <v>292</v>
      </c>
      <c r="AA37" s="90" t="s">
        <v>296</v>
      </c>
      <c r="AB37" s="201">
        <v>0.5</v>
      </c>
      <c r="AC37" s="2" t="s">
        <v>527</v>
      </c>
      <c r="AD37" s="2" t="s">
        <v>336</v>
      </c>
      <c r="AE37" s="137">
        <v>0.5</v>
      </c>
      <c r="AF37" s="90"/>
      <c r="AG37" s="90"/>
      <c r="AH37" s="201" t="s">
        <v>10</v>
      </c>
      <c r="AI37" s="101"/>
      <c r="AJ37" s="2"/>
      <c r="AK37" s="137" t="s">
        <v>10</v>
      </c>
      <c r="AL37" s="93"/>
      <c r="AM37" s="90"/>
      <c r="AN37" s="201" t="s">
        <v>10</v>
      </c>
      <c r="AO37" s="30"/>
      <c r="AP37" s="30"/>
      <c r="AQ37" s="205" t="s">
        <v>10</v>
      </c>
    </row>
    <row r="38" spans="1:43" s="46" customFormat="1" ht="114.75">
      <c r="A38" s="1" t="s">
        <v>319</v>
      </c>
      <c r="B38" s="2">
        <v>106</v>
      </c>
      <c r="C38" s="2">
        <v>36</v>
      </c>
      <c r="D38" s="2" t="s">
        <v>535</v>
      </c>
      <c r="E38" s="47" t="s">
        <v>443</v>
      </c>
      <c r="F38" s="43">
        <v>8949</v>
      </c>
      <c r="G38" s="3" t="s">
        <v>466</v>
      </c>
      <c r="H38" s="2">
        <v>2004</v>
      </c>
      <c r="I38" s="1" t="s">
        <v>121</v>
      </c>
      <c r="J38" s="128">
        <f>28475766.6/239.64</f>
        <v>118827.26840260392</v>
      </c>
      <c r="K38" s="2" t="s">
        <v>317</v>
      </c>
      <c r="L38" s="69" t="s">
        <v>122</v>
      </c>
      <c r="M38" s="69" t="s">
        <v>123</v>
      </c>
      <c r="N38" s="69" t="s">
        <v>124</v>
      </c>
      <c r="O38" s="1" t="s">
        <v>125</v>
      </c>
      <c r="P38" s="30">
        <v>40973</v>
      </c>
      <c r="Q38" s="96">
        <v>44.24</v>
      </c>
      <c r="R38" s="96">
        <v>13.98</v>
      </c>
      <c r="S38" s="96">
        <v>17.88</v>
      </c>
      <c r="T38" s="96">
        <v>12.38</v>
      </c>
      <c r="U38" s="96">
        <v>44.24</v>
      </c>
      <c r="V38" s="97">
        <v>1</v>
      </c>
      <c r="W38" s="137" t="s">
        <v>212</v>
      </c>
      <c r="X38" s="123" t="s">
        <v>100</v>
      </c>
      <c r="Y38" s="120">
        <v>1</v>
      </c>
      <c r="Z38" s="90" t="s">
        <v>126</v>
      </c>
      <c r="AA38" s="90" t="s">
        <v>104</v>
      </c>
      <c r="AB38" s="201">
        <v>0.25</v>
      </c>
      <c r="AC38" s="2" t="s">
        <v>129</v>
      </c>
      <c r="AD38" s="2" t="s">
        <v>353</v>
      </c>
      <c r="AE38" s="137">
        <v>0.25</v>
      </c>
      <c r="AF38" s="93" t="s">
        <v>127</v>
      </c>
      <c r="AG38" s="90" t="s">
        <v>104</v>
      </c>
      <c r="AH38" s="201">
        <v>0.25</v>
      </c>
      <c r="AI38" s="101" t="s">
        <v>128</v>
      </c>
      <c r="AJ38" s="2" t="s">
        <v>104</v>
      </c>
      <c r="AK38" s="137">
        <v>0.25</v>
      </c>
      <c r="AL38" s="93"/>
      <c r="AM38" s="90"/>
      <c r="AN38" s="201" t="s">
        <v>10</v>
      </c>
      <c r="AO38" s="30"/>
      <c r="AP38" s="30"/>
      <c r="AQ38" s="205" t="s">
        <v>10</v>
      </c>
    </row>
    <row r="39" spans="1:43" s="4" customFormat="1" ht="102">
      <c r="A39" s="1" t="s">
        <v>319</v>
      </c>
      <c r="B39" s="2">
        <v>106</v>
      </c>
      <c r="C39" s="2">
        <v>23</v>
      </c>
      <c r="D39" s="2" t="s">
        <v>529</v>
      </c>
      <c r="E39" s="47" t="s">
        <v>518</v>
      </c>
      <c r="F39" s="43">
        <v>8501</v>
      </c>
      <c r="G39" s="3" t="s">
        <v>467</v>
      </c>
      <c r="H39" s="2">
        <v>2004</v>
      </c>
      <c r="I39" s="1" t="s">
        <v>279</v>
      </c>
      <c r="J39" s="128">
        <v>103792.37</v>
      </c>
      <c r="K39" s="2" t="s">
        <v>317</v>
      </c>
      <c r="L39" s="3" t="s">
        <v>266</v>
      </c>
      <c r="M39" s="3" t="s">
        <v>267</v>
      </c>
      <c r="N39" s="15" t="s">
        <v>280</v>
      </c>
      <c r="O39" s="15" t="s">
        <v>281</v>
      </c>
      <c r="P39" s="30">
        <v>35911</v>
      </c>
      <c r="Q39" s="96">
        <v>42.47</v>
      </c>
      <c r="R39" s="96">
        <v>12.21</v>
      </c>
      <c r="S39" s="96">
        <v>17.88</v>
      </c>
      <c r="T39" s="96">
        <v>12.38</v>
      </c>
      <c r="U39" s="96">
        <v>42.47</v>
      </c>
      <c r="V39" s="97">
        <v>1</v>
      </c>
      <c r="W39" s="137" t="s">
        <v>212</v>
      </c>
      <c r="X39" s="123" t="s">
        <v>100</v>
      </c>
      <c r="Y39" s="120">
        <v>1</v>
      </c>
      <c r="Z39" s="90" t="s">
        <v>529</v>
      </c>
      <c r="AA39" s="90" t="s">
        <v>517</v>
      </c>
      <c r="AB39" s="201">
        <v>0.25</v>
      </c>
      <c r="AC39" s="2" t="s">
        <v>282</v>
      </c>
      <c r="AD39" s="2" t="s">
        <v>518</v>
      </c>
      <c r="AE39" s="137">
        <v>0.25</v>
      </c>
      <c r="AF39" s="93" t="s">
        <v>283</v>
      </c>
      <c r="AG39" s="90" t="s">
        <v>518</v>
      </c>
      <c r="AH39" s="201">
        <v>0.25</v>
      </c>
      <c r="AI39" s="101" t="s">
        <v>306</v>
      </c>
      <c r="AJ39" s="2" t="s">
        <v>518</v>
      </c>
      <c r="AK39" s="137">
        <v>0.25</v>
      </c>
      <c r="AL39" s="93"/>
      <c r="AM39" s="90"/>
      <c r="AN39" s="201" t="s">
        <v>10</v>
      </c>
      <c r="AO39" s="30"/>
      <c r="AP39" s="30"/>
      <c r="AQ39" s="205" t="s">
        <v>10</v>
      </c>
    </row>
    <row r="40" spans="1:43" s="4" customFormat="1" ht="102">
      <c r="A40" s="1" t="s">
        <v>319</v>
      </c>
      <c r="B40" s="2">
        <v>106</v>
      </c>
      <c r="C40" s="2">
        <v>14</v>
      </c>
      <c r="D40" s="2" t="s">
        <v>528</v>
      </c>
      <c r="E40" s="47" t="s">
        <v>516</v>
      </c>
      <c r="F40" s="43">
        <v>8948</v>
      </c>
      <c r="G40" s="3" t="s">
        <v>468</v>
      </c>
      <c r="H40" s="2">
        <v>2005</v>
      </c>
      <c r="I40" s="1" t="s">
        <v>184</v>
      </c>
      <c r="J40" s="128">
        <f>29139798.15/239.64</f>
        <v>121598.22295943915</v>
      </c>
      <c r="K40" s="2" t="s">
        <v>317</v>
      </c>
      <c r="L40" s="3" t="s">
        <v>185</v>
      </c>
      <c r="M40" s="3" t="s">
        <v>191</v>
      </c>
      <c r="N40" s="3" t="s">
        <v>192</v>
      </c>
      <c r="O40" s="3" t="s">
        <v>248</v>
      </c>
      <c r="P40" s="30">
        <v>35941</v>
      </c>
      <c r="Q40" s="96">
        <v>44.57</v>
      </c>
      <c r="R40" s="96">
        <v>14.31</v>
      </c>
      <c r="S40" s="96">
        <v>17.88</v>
      </c>
      <c r="T40" s="96">
        <v>12.38</v>
      </c>
      <c r="U40" s="96">
        <v>44.57</v>
      </c>
      <c r="V40" s="97">
        <v>1</v>
      </c>
      <c r="W40" s="137" t="s">
        <v>212</v>
      </c>
      <c r="X40" s="123" t="s">
        <v>100</v>
      </c>
      <c r="Y40" s="120">
        <v>1</v>
      </c>
      <c r="Z40" s="90" t="s">
        <v>193</v>
      </c>
      <c r="AA40" s="90" t="s">
        <v>516</v>
      </c>
      <c r="AB40" s="201">
        <v>0.25</v>
      </c>
      <c r="AC40" s="2" t="s">
        <v>194</v>
      </c>
      <c r="AD40" s="2" t="s">
        <v>354</v>
      </c>
      <c r="AE40" s="137">
        <v>0.25</v>
      </c>
      <c r="AF40" s="93" t="s">
        <v>75</v>
      </c>
      <c r="AG40" s="90" t="s">
        <v>354</v>
      </c>
      <c r="AH40" s="201">
        <v>0.25</v>
      </c>
      <c r="AI40" s="101" t="s">
        <v>195</v>
      </c>
      <c r="AJ40" s="2" t="s">
        <v>354</v>
      </c>
      <c r="AK40" s="137">
        <v>0.25</v>
      </c>
      <c r="AL40" s="93"/>
      <c r="AM40" s="90"/>
      <c r="AN40" s="201" t="s">
        <v>10</v>
      </c>
      <c r="AO40" s="30"/>
      <c r="AP40" s="30"/>
      <c r="AQ40" s="205" t="s">
        <v>10</v>
      </c>
    </row>
    <row r="41" spans="1:43" s="4" customFormat="1" ht="38.25">
      <c r="A41" s="1" t="s">
        <v>319</v>
      </c>
      <c r="B41" s="2">
        <v>106</v>
      </c>
      <c r="C41" s="2">
        <v>9</v>
      </c>
      <c r="D41" s="2" t="s">
        <v>524</v>
      </c>
      <c r="E41" s="68" t="s">
        <v>519</v>
      </c>
      <c r="F41" s="43">
        <v>1489</v>
      </c>
      <c r="G41" s="3" t="s">
        <v>469</v>
      </c>
      <c r="H41" s="2">
        <v>2005</v>
      </c>
      <c r="I41" s="31" t="s">
        <v>284</v>
      </c>
      <c r="J41" s="128">
        <f>21396155/239.64</f>
        <v>89284.57269237189</v>
      </c>
      <c r="K41" s="2" t="s">
        <v>317</v>
      </c>
      <c r="L41" s="3" t="s">
        <v>587</v>
      </c>
      <c r="M41" s="3" t="s">
        <v>588</v>
      </c>
      <c r="N41" s="31" t="s">
        <v>285</v>
      </c>
      <c r="O41" s="31" t="s">
        <v>286</v>
      </c>
      <c r="P41" s="30">
        <v>36659</v>
      </c>
      <c r="Q41" s="96">
        <v>40.76</v>
      </c>
      <c r="R41" s="96">
        <v>10.5</v>
      </c>
      <c r="S41" s="96">
        <v>17.88</v>
      </c>
      <c r="T41" s="96">
        <v>12.38</v>
      </c>
      <c r="U41" s="96">
        <v>40.76</v>
      </c>
      <c r="V41" s="97">
        <v>1</v>
      </c>
      <c r="W41" s="137" t="s">
        <v>212</v>
      </c>
      <c r="X41" s="123" t="s">
        <v>100</v>
      </c>
      <c r="Y41" s="120">
        <v>1</v>
      </c>
      <c r="Z41" s="90" t="s">
        <v>524</v>
      </c>
      <c r="AA41" s="90" t="s">
        <v>335</v>
      </c>
      <c r="AB41" s="201">
        <v>0.3333333333333333</v>
      </c>
      <c r="AC41" s="2" t="s">
        <v>585</v>
      </c>
      <c r="AD41" s="2" t="s">
        <v>347</v>
      </c>
      <c r="AE41" s="137">
        <v>0.3333333333333333</v>
      </c>
      <c r="AF41" s="90" t="s">
        <v>586</v>
      </c>
      <c r="AG41" s="90" t="s">
        <v>362</v>
      </c>
      <c r="AH41" s="201">
        <v>0.3333333333333333</v>
      </c>
      <c r="AI41" s="101"/>
      <c r="AJ41" s="2"/>
      <c r="AK41" s="137" t="s">
        <v>10</v>
      </c>
      <c r="AL41" s="93"/>
      <c r="AM41" s="90"/>
      <c r="AN41" s="201" t="s">
        <v>10</v>
      </c>
      <c r="AO41" s="30"/>
      <c r="AP41" s="30"/>
      <c r="AQ41" s="205" t="s">
        <v>10</v>
      </c>
    </row>
    <row r="42" spans="1:43" s="4" customFormat="1" ht="102">
      <c r="A42" s="1" t="s">
        <v>319</v>
      </c>
      <c r="B42" s="2">
        <v>106</v>
      </c>
      <c r="C42" s="2">
        <v>39</v>
      </c>
      <c r="D42" s="2" t="s">
        <v>530</v>
      </c>
      <c r="E42" s="68" t="s">
        <v>450</v>
      </c>
      <c r="F42" s="43">
        <v>7561</v>
      </c>
      <c r="G42" s="3" t="s">
        <v>470</v>
      </c>
      <c r="H42" s="2">
        <v>2006</v>
      </c>
      <c r="I42" s="3" t="s">
        <v>470</v>
      </c>
      <c r="J42" s="128">
        <f>22470984/239.64</f>
        <v>93769.75463194793</v>
      </c>
      <c r="K42" s="3" t="s">
        <v>317</v>
      </c>
      <c r="L42" s="3" t="s">
        <v>404</v>
      </c>
      <c r="M42" s="3" t="s">
        <v>407</v>
      </c>
      <c r="N42" s="15" t="s">
        <v>408</v>
      </c>
      <c r="O42" s="3"/>
      <c r="P42" s="30">
        <v>40973</v>
      </c>
      <c r="Q42" s="96">
        <v>41.29</v>
      </c>
      <c r="R42" s="96">
        <v>11.03</v>
      </c>
      <c r="S42" s="96">
        <v>17.88</v>
      </c>
      <c r="T42" s="96">
        <v>12.38</v>
      </c>
      <c r="U42" s="96">
        <v>41.29</v>
      </c>
      <c r="V42" s="97">
        <v>1</v>
      </c>
      <c r="W42" s="137" t="s">
        <v>212</v>
      </c>
      <c r="X42" s="123" t="s">
        <v>100</v>
      </c>
      <c r="Y42" s="120">
        <v>1</v>
      </c>
      <c r="Z42" s="90" t="s">
        <v>530</v>
      </c>
      <c r="AA42" s="90" t="s">
        <v>450</v>
      </c>
      <c r="AB42" s="201">
        <v>0.25</v>
      </c>
      <c r="AC42" s="2" t="s">
        <v>328</v>
      </c>
      <c r="AD42" s="2" t="s">
        <v>339</v>
      </c>
      <c r="AE42" s="137">
        <v>0.25</v>
      </c>
      <c r="AF42" s="90" t="s">
        <v>330</v>
      </c>
      <c r="AG42" s="90" t="s">
        <v>168</v>
      </c>
      <c r="AH42" s="201">
        <v>0.25</v>
      </c>
      <c r="AI42" s="2" t="s">
        <v>402</v>
      </c>
      <c r="AJ42" s="2" t="s">
        <v>381</v>
      </c>
      <c r="AK42" s="137">
        <v>0.25</v>
      </c>
      <c r="AL42" s="107"/>
      <c r="AM42" s="90"/>
      <c r="AN42" s="201" t="s">
        <v>10</v>
      </c>
      <c r="AO42" s="30"/>
      <c r="AP42" s="30"/>
      <c r="AQ42" s="205" t="s">
        <v>10</v>
      </c>
    </row>
    <row r="43" spans="1:43" s="4" customFormat="1" ht="63.75">
      <c r="A43" s="1" t="s">
        <v>319</v>
      </c>
      <c r="B43" s="2">
        <v>106</v>
      </c>
      <c r="C43" s="2">
        <v>32</v>
      </c>
      <c r="D43" s="2" t="s">
        <v>521</v>
      </c>
      <c r="E43" s="68" t="s">
        <v>66</v>
      </c>
      <c r="F43" s="43">
        <v>17165</v>
      </c>
      <c r="G43" s="3" t="s">
        <v>471</v>
      </c>
      <c r="H43" s="2">
        <v>2005</v>
      </c>
      <c r="I43" s="3" t="s">
        <v>67</v>
      </c>
      <c r="J43" s="128">
        <f>15005874.46/239.64</f>
        <v>62618.40452345185</v>
      </c>
      <c r="K43" s="2" t="s">
        <v>317</v>
      </c>
      <c r="L43" s="3" t="s">
        <v>64</v>
      </c>
      <c r="M43" s="72" t="s">
        <v>610</v>
      </c>
      <c r="N43" s="3" t="s">
        <v>69</v>
      </c>
      <c r="O43" s="3" t="s">
        <v>68</v>
      </c>
      <c r="P43" s="43" t="s">
        <v>97</v>
      </c>
      <c r="Q43" s="96">
        <v>37.63</v>
      </c>
      <c r="R43" s="96">
        <v>7.37</v>
      </c>
      <c r="S43" s="96">
        <v>17.88</v>
      </c>
      <c r="T43" s="96">
        <v>12.38</v>
      </c>
      <c r="U43" s="96">
        <v>37.63</v>
      </c>
      <c r="V43" s="97">
        <v>1</v>
      </c>
      <c r="W43" s="137">
        <v>1</v>
      </c>
      <c r="X43" s="123" t="s">
        <v>100</v>
      </c>
      <c r="Y43" s="120">
        <v>1</v>
      </c>
      <c r="Z43" s="90" t="s">
        <v>521</v>
      </c>
      <c r="AA43" s="90" t="s">
        <v>513</v>
      </c>
      <c r="AB43" s="201">
        <v>0.5</v>
      </c>
      <c r="AC43" s="2" t="s">
        <v>65</v>
      </c>
      <c r="AD43" s="2" t="s">
        <v>346</v>
      </c>
      <c r="AE43" s="137">
        <v>0.5</v>
      </c>
      <c r="AF43" s="90"/>
      <c r="AG43" s="90"/>
      <c r="AH43" s="201" t="s">
        <v>10</v>
      </c>
      <c r="AI43" s="101"/>
      <c r="AJ43" s="2"/>
      <c r="AK43" s="137" t="s">
        <v>10</v>
      </c>
      <c r="AL43" s="93"/>
      <c r="AM43" s="90"/>
      <c r="AN43" s="201" t="s">
        <v>10</v>
      </c>
      <c r="AO43" s="30"/>
      <c r="AP43" s="30"/>
      <c r="AQ43" s="205" t="s">
        <v>10</v>
      </c>
    </row>
    <row r="44" spans="1:43" s="4" customFormat="1" ht="76.5">
      <c r="A44" s="1" t="s">
        <v>319</v>
      </c>
      <c r="B44" s="2">
        <v>106</v>
      </c>
      <c r="C44" s="2">
        <v>12</v>
      </c>
      <c r="D44" s="2" t="s">
        <v>536</v>
      </c>
      <c r="E44" s="1" t="s">
        <v>495</v>
      </c>
      <c r="F44" s="2">
        <v>2757</v>
      </c>
      <c r="G44" s="3" t="s">
        <v>472</v>
      </c>
      <c r="H44" s="2">
        <v>2004</v>
      </c>
      <c r="I44" s="1" t="s">
        <v>46</v>
      </c>
      <c r="J44" s="128">
        <f>16991856/239.64</f>
        <v>70905.75863795694</v>
      </c>
      <c r="K44" s="2" t="s">
        <v>317</v>
      </c>
      <c r="L44" s="3" t="s">
        <v>47</v>
      </c>
      <c r="M44" s="3" t="s">
        <v>48</v>
      </c>
      <c r="N44" s="3" t="s">
        <v>49</v>
      </c>
      <c r="O44" s="3" t="s">
        <v>50</v>
      </c>
      <c r="P44" s="30">
        <v>41282</v>
      </c>
      <c r="Q44" s="96">
        <v>38.6</v>
      </c>
      <c r="R44" s="96">
        <v>8.34</v>
      </c>
      <c r="S44" s="96">
        <v>17.88</v>
      </c>
      <c r="T44" s="96">
        <v>12.38</v>
      </c>
      <c r="U44" s="96">
        <v>38.6</v>
      </c>
      <c r="V44" s="97">
        <v>1</v>
      </c>
      <c r="W44" s="137" t="s">
        <v>212</v>
      </c>
      <c r="X44" s="123" t="s">
        <v>100</v>
      </c>
      <c r="Y44" s="120">
        <v>1</v>
      </c>
      <c r="Z44" s="90" t="s">
        <v>51</v>
      </c>
      <c r="AA44" s="90" t="s">
        <v>341</v>
      </c>
      <c r="AB44" s="201">
        <v>0.25</v>
      </c>
      <c r="AC44" s="2" t="s">
        <v>52</v>
      </c>
      <c r="AD44" s="2" t="s">
        <v>341</v>
      </c>
      <c r="AE44" s="137">
        <v>0.25</v>
      </c>
      <c r="AF44" s="93" t="s">
        <v>53</v>
      </c>
      <c r="AG44" s="90" t="s">
        <v>360</v>
      </c>
      <c r="AH44" s="201">
        <v>0.25</v>
      </c>
      <c r="AI44" s="101" t="s">
        <v>54</v>
      </c>
      <c r="AJ44" s="2" t="s">
        <v>360</v>
      </c>
      <c r="AK44" s="137">
        <v>0.25</v>
      </c>
      <c r="AL44" s="93"/>
      <c r="AM44" s="90"/>
      <c r="AN44" s="201" t="s">
        <v>10</v>
      </c>
      <c r="AO44" s="30"/>
      <c r="AP44" s="30"/>
      <c r="AQ44" s="205" t="s">
        <v>10</v>
      </c>
    </row>
    <row r="45" spans="1:43" s="4" customFormat="1" ht="38.25">
      <c r="A45" s="1" t="s">
        <v>319</v>
      </c>
      <c r="B45" s="2">
        <v>106</v>
      </c>
      <c r="C45" s="2">
        <v>8</v>
      </c>
      <c r="D45" s="2" t="s">
        <v>526</v>
      </c>
      <c r="E45" s="47" t="s">
        <v>437</v>
      </c>
      <c r="F45" s="43">
        <v>9090</v>
      </c>
      <c r="G45" s="3" t="s">
        <v>473</v>
      </c>
      <c r="H45" s="2">
        <v>2004</v>
      </c>
      <c r="I45" s="1" t="s">
        <v>31</v>
      </c>
      <c r="J45" s="128">
        <f>14966805.88/239.64</f>
        <v>62455.37422800869</v>
      </c>
      <c r="K45" s="2" t="s">
        <v>317</v>
      </c>
      <c r="L45" s="3" t="s">
        <v>45</v>
      </c>
      <c r="M45" s="3" t="s">
        <v>578</v>
      </c>
      <c r="N45" s="4" t="s">
        <v>33</v>
      </c>
      <c r="O45" s="3" t="s">
        <v>34</v>
      </c>
      <c r="P45" s="43" t="s">
        <v>96</v>
      </c>
      <c r="Q45" s="96">
        <v>37.61</v>
      </c>
      <c r="R45" s="96">
        <v>7.35</v>
      </c>
      <c r="S45" s="96">
        <v>17.88</v>
      </c>
      <c r="T45" s="96">
        <v>12.38</v>
      </c>
      <c r="U45" s="96">
        <v>37.61</v>
      </c>
      <c r="V45" s="97">
        <v>1</v>
      </c>
      <c r="W45" s="137">
        <v>1</v>
      </c>
      <c r="X45" s="123" t="s">
        <v>100</v>
      </c>
      <c r="Y45" s="120">
        <v>1</v>
      </c>
      <c r="Z45" s="90" t="s">
        <v>526</v>
      </c>
      <c r="AA45" s="90" t="s">
        <v>333</v>
      </c>
      <c r="AB45" s="201">
        <v>0.2</v>
      </c>
      <c r="AC45" s="2" t="s">
        <v>29</v>
      </c>
      <c r="AD45" s="2" t="s">
        <v>349</v>
      </c>
      <c r="AE45" s="137">
        <v>0.2</v>
      </c>
      <c r="AF45" s="93" t="s">
        <v>35</v>
      </c>
      <c r="AG45" s="90" t="s">
        <v>368</v>
      </c>
      <c r="AH45" s="201">
        <v>0.2</v>
      </c>
      <c r="AI45" s="101" t="s">
        <v>36</v>
      </c>
      <c r="AJ45" s="2" t="s">
        <v>437</v>
      </c>
      <c r="AK45" s="137">
        <v>0.2</v>
      </c>
      <c r="AL45" s="93" t="s">
        <v>30</v>
      </c>
      <c r="AM45" s="90" t="s">
        <v>364</v>
      </c>
      <c r="AN45" s="201">
        <v>0.2</v>
      </c>
      <c r="AO45" s="30"/>
      <c r="AP45" s="30"/>
      <c r="AQ45" s="205" t="s">
        <v>10</v>
      </c>
    </row>
    <row r="46" spans="1:43" s="4" customFormat="1" ht="114.75">
      <c r="A46" s="1" t="s">
        <v>319</v>
      </c>
      <c r="B46" s="2">
        <v>106</v>
      </c>
      <c r="C46" s="2">
        <v>16</v>
      </c>
      <c r="D46" s="2" t="s">
        <v>522</v>
      </c>
      <c r="E46" s="47" t="s">
        <v>514</v>
      </c>
      <c r="F46" s="43">
        <v>2830</v>
      </c>
      <c r="G46" s="3" t="s">
        <v>474</v>
      </c>
      <c r="H46" s="2">
        <v>2004</v>
      </c>
      <c r="I46" s="40" t="s">
        <v>679</v>
      </c>
      <c r="J46" s="128">
        <f>13292208.39/239.64</f>
        <v>55467.40272909364</v>
      </c>
      <c r="K46" s="2" t="s">
        <v>317</v>
      </c>
      <c r="L46" s="3" t="s">
        <v>673</v>
      </c>
      <c r="M46" s="3" t="s">
        <v>674</v>
      </c>
      <c r="N46" s="15" t="s">
        <v>680</v>
      </c>
      <c r="O46" s="15" t="s">
        <v>681</v>
      </c>
      <c r="P46" s="30">
        <v>41202</v>
      </c>
      <c r="Q46" s="96">
        <v>36.79</v>
      </c>
      <c r="R46" s="96">
        <v>6.53</v>
      </c>
      <c r="S46" s="96">
        <v>17.88</v>
      </c>
      <c r="T46" s="96">
        <v>12.38</v>
      </c>
      <c r="U46" s="96">
        <v>36.79</v>
      </c>
      <c r="V46" s="97">
        <v>1</v>
      </c>
      <c r="W46" s="137" t="s">
        <v>212</v>
      </c>
      <c r="X46" s="123" t="s">
        <v>100</v>
      </c>
      <c r="Y46" s="120">
        <v>1</v>
      </c>
      <c r="Z46" s="90" t="s">
        <v>682</v>
      </c>
      <c r="AA46" s="90" t="s">
        <v>342</v>
      </c>
      <c r="AB46" s="201">
        <v>0.25</v>
      </c>
      <c r="AC46" s="2" t="s">
        <v>683</v>
      </c>
      <c r="AD46" s="2" t="s">
        <v>355</v>
      </c>
      <c r="AE46" s="137">
        <v>0.25</v>
      </c>
      <c r="AF46" s="93" t="s">
        <v>684</v>
      </c>
      <c r="AG46" s="90" t="s">
        <v>342</v>
      </c>
      <c r="AH46" s="201">
        <v>0.25</v>
      </c>
      <c r="AI46" s="101" t="s">
        <v>685</v>
      </c>
      <c r="AJ46" s="2" t="s">
        <v>334</v>
      </c>
      <c r="AK46" s="137">
        <v>0.25</v>
      </c>
      <c r="AL46" s="93"/>
      <c r="AM46" s="90"/>
      <c r="AN46" s="201" t="s">
        <v>10</v>
      </c>
      <c r="AO46" s="30"/>
      <c r="AP46" s="30"/>
      <c r="AQ46" s="205" t="s">
        <v>10</v>
      </c>
    </row>
    <row r="47" spans="1:43" s="4" customFormat="1" ht="153">
      <c r="A47" s="1" t="s">
        <v>319</v>
      </c>
      <c r="B47" s="2">
        <v>106</v>
      </c>
      <c r="C47" s="2">
        <v>4</v>
      </c>
      <c r="D47" s="10" t="s">
        <v>60</v>
      </c>
      <c r="E47" s="41" t="s">
        <v>61</v>
      </c>
      <c r="F47" s="43">
        <v>6875</v>
      </c>
      <c r="G47" s="3" t="s">
        <v>475</v>
      </c>
      <c r="H47" s="2">
        <v>2004</v>
      </c>
      <c r="I47" s="40" t="s">
        <v>62</v>
      </c>
      <c r="J47" s="128">
        <f>12783376.47/239.64</f>
        <v>53344.0847521282</v>
      </c>
      <c r="K47" s="2" t="s">
        <v>317</v>
      </c>
      <c r="L47" s="15" t="s">
        <v>70</v>
      </c>
      <c r="M47" s="15" t="s">
        <v>71</v>
      </c>
      <c r="N47" s="3" t="s">
        <v>77</v>
      </c>
      <c r="O47" s="3" t="s">
        <v>78</v>
      </c>
      <c r="P47" s="30">
        <v>41068</v>
      </c>
      <c r="Q47" s="96">
        <v>36.54</v>
      </c>
      <c r="R47" s="96">
        <v>6.28</v>
      </c>
      <c r="S47" s="96">
        <v>17.88</v>
      </c>
      <c r="T47" s="96">
        <v>12.38</v>
      </c>
      <c r="U47" s="96">
        <v>36.54</v>
      </c>
      <c r="V47" s="97">
        <v>1</v>
      </c>
      <c r="W47" s="137" t="s">
        <v>212</v>
      </c>
      <c r="X47" s="123" t="s">
        <v>100</v>
      </c>
      <c r="Y47" s="120">
        <v>1</v>
      </c>
      <c r="Z47" s="90" t="s">
        <v>60</v>
      </c>
      <c r="AA47" s="90" t="s">
        <v>61</v>
      </c>
      <c r="AB47" s="201">
        <v>0.2</v>
      </c>
      <c r="AC47" s="2" t="s">
        <v>79</v>
      </c>
      <c r="AD47" s="2" t="s">
        <v>356</v>
      </c>
      <c r="AE47" s="137">
        <v>0.2</v>
      </c>
      <c r="AF47" s="93" t="s">
        <v>80</v>
      </c>
      <c r="AG47" s="90" t="s">
        <v>104</v>
      </c>
      <c r="AH47" s="201">
        <v>0.2</v>
      </c>
      <c r="AI47" s="101" t="s">
        <v>81</v>
      </c>
      <c r="AJ47" s="2" t="s">
        <v>104</v>
      </c>
      <c r="AK47" s="137">
        <v>0.2</v>
      </c>
      <c r="AL47" s="90" t="s">
        <v>82</v>
      </c>
      <c r="AM47" s="90" t="s">
        <v>104</v>
      </c>
      <c r="AN47" s="201">
        <v>0.2</v>
      </c>
      <c r="AO47" s="30"/>
      <c r="AP47" s="30"/>
      <c r="AQ47" s="205" t="s">
        <v>10</v>
      </c>
    </row>
    <row r="48" spans="1:43" s="42" customFormat="1" ht="63.75">
      <c r="A48" s="40" t="s">
        <v>319</v>
      </c>
      <c r="B48" s="10">
        <v>106</v>
      </c>
      <c r="C48" s="10">
        <v>33</v>
      </c>
      <c r="D48" s="10" t="s">
        <v>532</v>
      </c>
      <c r="E48" s="41" t="s">
        <v>498</v>
      </c>
      <c r="F48" s="43">
        <v>2627</v>
      </c>
      <c r="G48" s="15" t="s">
        <v>476</v>
      </c>
      <c r="H48" s="10">
        <v>2004</v>
      </c>
      <c r="I48" s="40" t="s">
        <v>110</v>
      </c>
      <c r="J48" s="131">
        <f>12516049.24/239.64</f>
        <v>52228.54798864965</v>
      </c>
      <c r="K48" s="10" t="s">
        <v>317</v>
      </c>
      <c r="L48" s="15" t="s">
        <v>111</v>
      </c>
      <c r="M48" s="15" t="s">
        <v>112</v>
      </c>
      <c r="N48" s="40" t="s">
        <v>113</v>
      </c>
      <c r="O48" s="40" t="s">
        <v>114</v>
      </c>
      <c r="P48" s="43">
        <v>41790</v>
      </c>
      <c r="Q48" s="96">
        <v>36.4</v>
      </c>
      <c r="R48" s="96">
        <v>6.14</v>
      </c>
      <c r="S48" s="96">
        <v>17.88</v>
      </c>
      <c r="T48" s="96">
        <v>12.38</v>
      </c>
      <c r="U48" s="96">
        <v>36.4</v>
      </c>
      <c r="V48" s="97">
        <v>1</v>
      </c>
      <c r="W48" s="137" t="s">
        <v>212</v>
      </c>
      <c r="X48" s="123" t="s">
        <v>100</v>
      </c>
      <c r="Y48" s="120">
        <v>1</v>
      </c>
      <c r="Z48" s="94" t="s">
        <v>532</v>
      </c>
      <c r="AA48" s="94" t="s">
        <v>498</v>
      </c>
      <c r="AB48" s="201">
        <v>0.25</v>
      </c>
      <c r="AC48" s="43" t="s">
        <v>115</v>
      </c>
      <c r="AD48" s="10" t="s">
        <v>357</v>
      </c>
      <c r="AE48" s="137">
        <v>0.25</v>
      </c>
      <c r="AF48" s="102" t="s">
        <v>109</v>
      </c>
      <c r="AG48" s="94" t="s">
        <v>369</v>
      </c>
      <c r="AH48" s="201">
        <v>0.25</v>
      </c>
      <c r="AI48" s="108" t="s">
        <v>115</v>
      </c>
      <c r="AJ48" s="10" t="s">
        <v>357</v>
      </c>
      <c r="AK48" s="137">
        <v>0.25</v>
      </c>
      <c r="AL48" s="94"/>
      <c r="AM48" s="94"/>
      <c r="AN48" s="201" t="s">
        <v>10</v>
      </c>
      <c r="AO48" s="43"/>
      <c r="AP48" s="43"/>
      <c r="AQ48" s="205" t="s">
        <v>10</v>
      </c>
    </row>
    <row r="49" spans="1:43" s="4" customFormat="1" ht="25.5">
      <c r="A49" s="1" t="s">
        <v>319</v>
      </c>
      <c r="B49" s="2">
        <v>106</v>
      </c>
      <c r="C49" s="2">
        <v>5</v>
      </c>
      <c r="D49" s="2" t="s">
        <v>531</v>
      </c>
      <c r="E49" s="68" t="s">
        <v>444</v>
      </c>
      <c r="F49" s="43">
        <v>4763</v>
      </c>
      <c r="G49" s="3" t="s">
        <v>477</v>
      </c>
      <c r="H49" s="2">
        <v>2004</v>
      </c>
      <c r="I49" s="3" t="s">
        <v>565</v>
      </c>
      <c r="J49" s="128">
        <f>10516851.96/239.64</f>
        <v>43886.045568352536</v>
      </c>
      <c r="K49" s="2" t="s">
        <v>317</v>
      </c>
      <c r="L49" s="3" t="s">
        <v>561</v>
      </c>
      <c r="M49" s="3" t="s">
        <v>562</v>
      </c>
      <c r="N49" s="3" t="s">
        <v>563</v>
      </c>
      <c r="O49" s="3" t="s">
        <v>564</v>
      </c>
      <c r="P49" s="30">
        <v>41206</v>
      </c>
      <c r="Q49" s="96">
        <v>35.42</v>
      </c>
      <c r="R49" s="96">
        <v>5.16</v>
      </c>
      <c r="S49" s="96">
        <v>17.88</v>
      </c>
      <c r="T49" s="96">
        <v>12.38</v>
      </c>
      <c r="U49" s="96">
        <v>35.42</v>
      </c>
      <c r="V49" s="97">
        <v>1</v>
      </c>
      <c r="W49" s="137" t="s">
        <v>212</v>
      </c>
      <c r="X49" s="123" t="s">
        <v>100</v>
      </c>
      <c r="Y49" s="120">
        <v>1</v>
      </c>
      <c r="Z49" s="90" t="s">
        <v>531</v>
      </c>
      <c r="AA49" s="90" t="s">
        <v>444</v>
      </c>
      <c r="AB49" s="201">
        <v>0.5</v>
      </c>
      <c r="AC49" s="2" t="s">
        <v>554</v>
      </c>
      <c r="AD49" s="2" t="s">
        <v>351</v>
      </c>
      <c r="AE49" s="137">
        <v>0.5</v>
      </c>
      <c r="AF49" s="90"/>
      <c r="AG49" s="90"/>
      <c r="AH49" s="201" t="s">
        <v>10</v>
      </c>
      <c r="AI49" s="101"/>
      <c r="AJ49" s="2"/>
      <c r="AK49" s="137" t="s">
        <v>10</v>
      </c>
      <c r="AL49" s="90"/>
      <c r="AM49" s="90"/>
      <c r="AN49" s="201" t="s">
        <v>10</v>
      </c>
      <c r="AO49" s="30"/>
      <c r="AP49" s="30"/>
      <c r="AQ49" s="205" t="s">
        <v>10</v>
      </c>
    </row>
    <row r="50" spans="1:43" s="9" customFormat="1" ht="25.5">
      <c r="A50" s="1" t="s">
        <v>319</v>
      </c>
      <c r="B50" s="2">
        <v>106</v>
      </c>
      <c r="C50" s="2">
        <v>5</v>
      </c>
      <c r="D50" s="2" t="s">
        <v>531</v>
      </c>
      <c r="E50" s="68" t="s">
        <v>444</v>
      </c>
      <c r="F50" s="43">
        <v>4763</v>
      </c>
      <c r="G50" s="3" t="s">
        <v>478</v>
      </c>
      <c r="H50" s="2">
        <v>2005</v>
      </c>
      <c r="I50" s="3" t="s">
        <v>566</v>
      </c>
      <c r="J50" s="128">
        <f>10497480/239.64</f>
        <v>43805.20781171758</v>
      </c>
      <c r="K50" s="2" t="s">
        <v>317</v>
      </c>
      <c r="L50" s="3" t="s">
        <v>555</v>
      </c>
      <c r="M50" s="3" t="s">
        <v>556</v>
      </c>
      <c r="N50" s="3" t="s">
        <v>557</v>
      </c>
      <c r="O50" s="3" t="s">
        <v>558</v>
      </c>
      <c r="P50" s="116">
        <v>42669</v>
      </c>
      <c r="Q50" s="96">
        <v>35.41</v>
      </c>
      <c r="R50" s="96">
        <v>5.15</v>
      </c>
      <c r="S50" s="96">
        <v>17.88</v>
      </c>
      <c r="T50" s="96">
        <v>12.38</v>
      </c>
      <c r="U50" s="96">
        <v>35.41</v>
      </c>
      <c r="V50" s="97">
        <v>1</v>
      </c>
      <c r="W50" s="137" t="s">
        <v>212</v>
      </c>
      <c r="X50" s="123" t="s">
        <v>100</v>
      </c>
      <c r="Y50" s="120">
        <v>1</v>
      </c>
      <c r="Z50" s="90" t="s">
        <v>531</v>
      </c>
      <c r="AA50" s="115" t="s">
        <v>444</v>
      </c>
      <c r="AB50" s="201">
        <v>0.5</v>
      </c>
      <c r="AC50" s="2" t="s">
        <v>554</v>
      </c>
      <c r="AD50" s="53" t="s">
        <v>351</v>
      </c>
      <c r="AE50" s="137">
        <v>0.5</v>
      </c>
      <c r="AF50" s="90"/>
      <c r="AG50" s="115"/>
      <c r="AH50" s="201" t="s">
        <v>10</v>
      </c>
      <c r="AI50" s="101"/>
      <c r="AJ50" s="53"/>
      <c r="AK50" s="137" t="s">
        <v>10</v>
      </c>
      <c r="AL50" s="115"/>
      <c r="AM50" s="115"/>
      <c r="AN50" s="201" t="s">
        <v>10</v>
      </c>
      <c r="AO50" s="116"/>
      <c r="AP50" s="116"/>
      <c r="AQ50" s="205" t="s">
        <v>10</v>
      </c>
    </row>
    <row r="51" spans="1:43" s="4" customFormat="1" ht="153">
      <c r="A51" s="7" t="s">
        <v>319</v>
      </c>
      <c r="B51" s="8">
        <v>106</v>
      </c>
      <c r="C51" s="8">
        <v>39</v>
      </c>
      <c r="D51" s="2" t="s">
        <v>530</v>
      </c>
      <c r="E51" s="7" t="s">
        <v>450</v>
      </c>
      <c r="F51" s="53">
        <v>7561</v>
      </c>
      <c r="G51" s="7" t="s">
        <v>480</v>
      </c>
      <c r="H51" s="53">
        <v>2008</v>
      </c>
      <c r="I51" s="12" t="s">
        <v>409</v>
      </c>
      <c r="J51" s="134">
        <v>263938</v>
      </c>
      <c r="K51" s="74" t="s">
        <v>318</v>
      </c>
      <c r="L51" s="12" t="s">
        <v>332</v>
      </c>
      <c r="M51" s="75" t="s">
        <v>410</v>
      </c>
      <c r="N51" s="76" t="s">
        <v>411</v>
      </c>
      <c r="O51" s="75" t="s">
        <v>431</v>
      </c>
      <c r="P51" s="43" t="s">
        <v>91</v>
      </c>
      <c r="Q51" s="96">
        <v>61.31</v>
      </c>
      <c r="R51" s="96">
        <v>31.05</v>
      </c>
      <c r="S51" s="96">
        <v>17.88</v>
      </c>
      <c r="T51" s="96">
        <v>12.38</v>
      </c>
      <c r="U51" s="96">
        <v>61.31</v>
      </c>
      <c r="V51" s="97">
        <v>1</v>
      </c>
      <c r="W51" s="137">
        <v>0.44870493831918157</v>
      </c>
      <c r="X51" s="123" t="s">
        <v>100</v>
      </c>
      <c r="Y51" s="120">
        <v>1</v>
      </c>
      <c r="Z51" s="115" t="s">
        <v>328</v>
      </c>
      <c r="AA51" s="90" t="s">
        <v>339</v>
      </c>
      <c r="AB51" s="201">
        <v>0.25</v>
      </c>
      <c r="AC51" s="53" t="s">
        <v>530</v>
      </c>
      <c r="AD51" s="2" t="s">
        <v>450</v>
      </c>
      <c r="AE51" s="137">
        <v>0.25</v>
      </c>
      <c r="AF51" s="115" t="s">
        <v>391</v>
      </c>
      <c r="AG51" s="90" t="s">
        <v>339</v>
      </c>
      <c r="AH51" s="201">
        <v>0.25</v>
      </c>
      <c r="AI51" s="53" t="s">
        <v>392</v>
      </c>
      <c r="AJ51" s="2" t="s">
        <v>450</v>
      </c>
      <c r="AK51" s="137">
        <v>0.25</v>
      </c>
      <c r="AL51" s="90"/>
      <c r="AM51" s="90"/>
      <c r="AN51" s="201" t="s">
        <v>10</v>
      </c>
      <c r="AO51" s="30"/>
      <c r="AP51" s="30"/>
      <c r="AQ51" s="205" t="s">
        <v>10</v>
      </c>
    </row>
    <row r="52" spans="1:43" s="4" customFormat="1" ht="89.25">
      <c r="A52" s="1" t="s">
        <v>319</v>
      </c>
      <c r="B52" s="35">
        <v>106</v>
      </c>
      <c r="C52" s="35">
        <v>10</v>
      </c>
      <c r="D52" s="36" t="s">
        <v>537</v>
      </c>
      <c r="E52" s="1" t="s">
        <v>686</v>
      </c>
      <c r="F52" s="54" t="s">
        <v>687</v>
      </c>
      <c r="G52" s="3" t="s">
        <v>481</v>
      </c>
      <c r="H52" s="2">
        <v>2007</v>
      </c>
      <c r="I52" s="14" t="s">
        <v>688</v>
      </c>
      <c r="J52" s="128">
        <v>89750</v>
      </c>
      <c r="K52" s="37" t="s">
        <v>318</v>
      </c>
      <c r="L52" s="13" t="s">
        <v>689</v>
      </c>
      <c r="M52" s="3" t="s">
        <v>690</v>
      </c>
      <c r="N52" s="3" t="s">
        <v>691</v>
      </c>
      <c r="O52" s="3" t="s">
        <v>692</v>
      </c>
      <c r="P52" s="43">
        <v>45125</v>
      </c>
      <c r="Q52" s="96">
        <v>40.82</v>
      </c>
      <c r="R52" s="96">
        <v>10.56</v>
      </c>
      <c r="S52" s="96">
        <v>17.88</v>
      </c>
      <c r="T52" s="96">
        <v>12.38</v>
      </c>
      <c r="U52" s="96">
        <v>40.82</v>
      </c>
      <c r="V52" s="97">
        <v>1</v>
      </c>
      <c r="W52" s="137">
        <v>0.7316445074087852</v>
      </c>
      <c r="X52" s="123" t="s">
        <v>100</v>
      </c>
      <c r="Y52" s="120">
        <v>1</v>
      </c>
      <c r="Z52" s="90" t="s">
        <v>693</v>
      </c>
      <c r="AA52" s="90" t="s">
        <v>686</v>
      </c>
      <c r="AB52" s="201">
        <v>0.5</v>
      </c>
      <c r="AC52" s="2" t="s">
        <v>702</v>
      </c>
      <c r="AD52" s="2" t="s">
        <v>686</v>
      </c>
      <c r="AE52" s="137">
        <v>0.5</v>
      </c>
      <c r="AF52" s="93"/>
      <c r="AG52" s="90"/>
      <c r="AH52" s="201" t="s">
        <v>10</v>
      </c>
      <c r="AI52" s="101"/>
      <c r="AJ52" s="2"/>
      <c r="AK52" s="137" t="s">
        <v>10</v>
      </c>
      <c r="AL52" s="90"/>
      <c r="AM52" s="90"/>
      <c r="AN52" s="201" t="s">
        <v>10</v>
      </c>
      <c r="AO52" s="30"/>
      <c r="AP52" s="30"/>
      <c r="AQ52" s="205" t="s">
        <v>10</v>
      </c>
    </row>
    <row r="53" spans="1:43" s="4" customFormat="1" ht="63.75">
      <c r="A53" s="1" t="s">
        <v>319</v>
      </c>
      <c r="B53" s="5">
        <v>106</v>
      </c>
      <c r="C53" s="5">
        <v>40</v>
      </c>
      <c r="D53" s="2" t="s">
        <v>330</v>
      </c>
      <c r="E53" s="1" t="s">
        <v>168</v>
      </c>
      <c r="F53" s="2">
        <v>7561</v>
      </c>
      <c r="G53" s="3" t="s">
        <v>482</v>
      </c>
      <c r="H53" s="2">
        <v>2008</v>
      </c>
      <c r="I53" s="14" t="s">
        <v>170</v>
      </c>
      <c r="J53" s="129">
        <v>76263.84</v>
      </c>
      <c r="K53" s="6" t="s">
        <v>318</v>
      </c>
      <c r="L53" s="13" t="s">
        <v>568</v>
      </c>
      <c r="M53" s="3" t="s">
        <v>171</v>
      </c>
      <c r="N53" s="3" t="s">
        <v>172</v>
      </c>
      <c r="O53" s="3" t="s">
        <v>173</v>
      </c>
      <c r="P53" s="43" t="s">
        <v>92</v>
      </c>
      <c r="Q53" s="96">
        <v>39.23</v>
      </c>
      <c r="R53" s="96">
        <v>8.97</v>
      </c>
      <c r="S53" s="96">
        <v>17.88</v>
      </c>
      <c r="T53" s="96">
        <v>12.38</v>
      </c>
      <c r="U53" s="96">
        <v>39.23</v>
      </c>
      <c r="V53" s="97">
        <v>1</v>
      </c>
      <c r="W53" s="137">
        <v>0.4668474431767722</v>
      </c>
      <c r="X53" s="123" t="s">
        <v>100</v>
      </c>
      <c r="Y53" s="120">
        <v>1</v>
      </c>
      <c r="Z53" s="90" t="s">
        <v>330</v>
      </c>
      <c r="AA53" s="90" t="s">
        <v>168</v>
      </c>
      <c r="AB53" s="201">
        <v>0.25</v>
      </c>
      <c r="AC53" s="2" t="s">
        <v>174</v>
      </c>
      <c r="AD53" s="2" t="s">
        <v>168</v>
      </c>
      <c r="AE53" s="137">
        <v>0.25</v>
      </c>
      <c r="AF53" s="93" t="s">
        <v>175</v>
      </c>
      <c r="AG53" s="90" t="s">
        <v>370</v>
      </c>
      <c r="AH53" s="201">
        <v>0.25</v>
      </c>
      <c r="AI53" s="101" t="s">
        <v>176</v>
      </c>
      <c r="AJ53" s="2" t="s">
        <v>382</v>
      </c>
      <c r="AK53" s="137">
        <v>0.25</v>
      </c>
      <c r="AL53" s="90"/>
      <c r="AM53" s="90"/>
      <c r="AN53" s="201" t="s">
        <v>10</v>
      </c>
      <c r="AO53" s="30"/>
      <c r="AP53" s="30"/>
      <c r="AQ53" s="205" t="s">
        <v>10</v>
      </c>
    </row>
    <row r="54" spans="1:43" s="4" customFormat="1" ht="63.75">
      <c r="A54" s="3" t="s">
        <v>319</v>
      </c>
      <c r="B54" s="5">
        <v>106</v>
      </c>
      <c r="C54" s="5">
        <v>30</v>
      </c>
      <c r="D54" s="10" t="s">
        <v>300</v>
      </c>
      <c r="E54" s="15" t="s">
        <v>301</v>
      </c>
      <c r="F54" s="10" t="s">
        <v>302</v>
      </c>
      <c r="G54" s="3" t="s">
        <v>484</v>
      </c>
      <c r="H54" s="2">
        <v>2008</v>
      </c>
      <c r="I54" s="13" t="s">
        <v>303</v>
      </c>
      <c r="J54" s="129">
        <v>320000</v>
      </c>
      <c r="K54" s="71" t="s">
        <v>318</v>
      </c>
      <c r="L54" s="15" t="s">
        <v>288</v>
      </c>
      <c r="M54" s="15" t="s">
        <v>289</v>
      </c>
      <c r="N54" s="15" t="s">
        <v>304</v>
      </c>
      <c r="O54" s="175" t="s">
        <v>305</v>
      </c>
      <c r="P54" s="30">
        <v>46923</v>
      </c>
      <c r="Q54" s="96">
        <v>67.91</v>
      </c>
      <c r="R54" s="96">
        <v>37.65</v>
      </c>
      <c r="S54" s="96">
        <v>17.88</v>
      </c>
      <c r="T54" s="96">
        <v>12.38</v>
      </c>
      <c r="U54" s="96">
        <v>67.91</v>
      </c>
      <c r="V54" s="97">
        <v>1</v>
      </c>
      <c r="W54" s="137">
        <v>0.32706673469654746</v>
      </c>
      <c r="X54" s="123" t="s">
        <v>100</v>
      </c>
      <c r="Y54" s="120">
        <v>1</v>
      </c>
      <c r="Z54" s="90" t="s">
        <v>527</v>
      </c>
      <c r="AA54" s="90" t="s">
        <v>336</v>
      </c>
      <c r="AB54" s="201">
        <v>0.5</v>
      </c>
      <c r="AC54" s="2" t="s">
        <v>292</v>
      </c>
      <c r="AD54" s="2" t="s">
        <v>296</v>
      </c>
      <c r="AE54" s="137">
        <v>0.5</v>
      </c>
      <c r="AF54" s="90"/>
      <c r="AG54" s="90"/>
      <c r="AH54" s="201" t="s">
        <v>10</v>
      </c>
      <c r="AI54" s="101"/>
      <c r="AJ54" s="2"/>
      <c r="AK54" s="137" t="s">
        <v>10</v>
      </c>
      <c r="AL54" s="90"/>
      <c r="AM54" s="90"/>
      <c r="AN54" s="201" t="s">
        <v>10</v>
      </c>
      <c r="AO54" s="30"/>
      <c r="AP54" s="30"/>
      <c r="AQ54" s="205" t="s">
        <v>10</v>
      </c>
    </row>
    <row r="55" spans="1:43" s="4" customFormat="1" ht="63.75">
      <c r="A55" s="1" t="s">
        <v>319</v>
      </c>
      <c r="B55" s="35">
        <v>106</v>
      </c>
      <c r="C55" s="35">
        <v>10</v>
      </c>
      <c r="D55" s="36" t="s">
        <v>537</v>
      </c>
      <c r="E55" s="1" t="s">
        <v>0</v>
      </c>
      <c r="F55" s="54" t="s">
        <v>1</v>
      </c>
      <c r="G55" s="3" t="s">
        <v>485</v>
      </c>
      <c r="H55" s="2">
        <v>2007</v>
      </c>
      <c r="I55" s="44" t="s">
        <v>2</v>
      </c>
      <c r="J55" s="128">
        <v>141378</v>
      </c>
      <c r="K55" s="37" t="s">
        <v>318</v>
      </c>
      <c r="L55" s="13" t="s">
        <v>689</v>
      </c>
      <c r="M55" s="3" t="s">
        <v>690</v>
      </c>
      <c r="N55" s="3" t="s">
        <v>3</v>
      </c>
      <c r="O55" s="3" t="s">
        <v>4</v>
      </c>
      <c r="P55" s="30">
        <v>46506</v>
      </c>
      <c r="Q55" s="96">
        <v>46.89</v>
      </c>
      <c r="R55" s="96">
        <v>16.63</v>
      </c>
      <c r="S55" s="96">
        <v>17.88</v>
      </c>
      <c r="T55" s="96">
        <v>12.38</v>
      </c>
      <c r="U55" s="96">
        <v>46.89</v>
      </c>
      <c r="V55" s="97">
        <v>1</v>
      </c>
      <c r="W55" s="137"/>
      <c r="X55" s="123" t="s">
        <v>100</v>
      </c>
      <c r="Y55" s="120">
        <v>1</v>
      </c>
      <c r="Z55" s="94" t="s">
        <v>537</v>
      </c>
      <c r="AA55" s="90" t="s">
        <v>340</v>
      </c>
      <c r="AB55" s="201">
        <v>1</v>
      </c>
      <c r="AC55" s="2"/>
      <c r="AD55" s="2"/>
      <c r="AE55" s="137" t="s">
        <v>10</v>
      </c>
      <c r="AF55" s="93"/>
      <c r="AG55" s="90"/>
      <c r="AH55" s="201" t="s">
        <v>10</v>
      </c>
      <c r="AI55" s="101"/>
      <c r="AJ55" s="2"/>
      <c r="AK55" s="137" t="s">
        <v>10</v>
      </c>
      <c r="AL55" s="90"/>
      <c r="AM55" s="90"/>
      <c r="AN55" s="201" t="s">
        <v>10</v>
      </c>
      <c r="AO55" s="30"/>
      <c r="AP55" s="30"/>
      <c r="AQ55" s="205" t="s">
        <v>10</v>
      </c>
    </row>
    <row r="56" spans="1:43" s="4" customFormat="1" ht="38.25">
      <c r="A56" s="1" t="s">
        <v>319</v>
      </c>
      <c r="B56" s="5">
        <v>106</v>
      </c>
      <c r="C56" s="5">
        <v>11</v>
      </c>
      <c r="D56" s="5" t="s">
        <v>525</v>
      </c>
      <c r="E56" s="1" t="s">
        <v>445</v>
      </c>
      <c r="F56" s="2">
        <v>5027</v>
      </c>
      <c r="G56" s="3" t="s">
        <v>486</v>
      </c>
      <c r="H56" s="2">
        <v>2008</v>
      </c>
      <c r="I56" s="14"/>
      <c r="J56" s="129">
        <v>58444</v>
      </c>
      <c r="K56" s="6" t="s">
        <v>318</v>
      </c>
      <c r="L56" s="3" t="s">
        <v>569</v>
      </c>
      <c r="M56" s="31" t="s">
        <v>577</v>
      </c>
      <c r="N56" s="3" t="s">
        <v>255</v>
      </c>
      <c r="O56" s="31" t="s">
        <v>256</v>
      </c>
      <c r="P56" s="30">
        <v>46078</v>
      </c>
      <c r="Q56" s="96">
        <v>37.14</v>
      </c>
      <c r="R56" s="96">
        <v>6.88</v>
      </c>
      <c r="S56" s="96">
        <v>17.88</v>
      </c>
      <c r="T56" s="96">
        <v>12.38</v>
      </c>
      <c r="U56" s="96">
        <v>37.14</v>
      </c>
      <c r="V56" s="97">
        <v>1</v>
      </c>
      <c r="W56" s="137" t="s">
        <v>212</v>
      </c>
      <c r="X56" s="123" t="s">
        <v>100</v>
      </c>
      <c r="Y56" s="120">
        <v>1</v>
      </c>
      <c r="Z56" s="90" t="s">
        <v>257</v>
      </c>
      <c r="AA56" s="90" t="s">
        <v>343</v>
      </c>
      <c r="AB56" s="201">
        <v>0.5</v>
      </c>
      <c r="AC56" s="2" t="s">
        <v>525</v>
      </c>
      <c r="AD56" s="2" t="s">
        <v>445</v>
      </c>
      <c r="AE56" s="137">
        <v>0.5</v>
      </c>
      <c r="AF56" s="93"/>
      <c r="AG56" s="90"/>
      <c r="AH56" s="201" t="s">
        <v>10</v>
      </c>
      <c r="AI56" s="101"/>
      <c r="AJ56" s="2"/>
      <c r="AK56" s="137" t="s">
        <v>10</v>
      </c>
      <c r="AL56" s="90"/>
      <c r="AM56" s="90"/>
      <c r="AN56" s="201" t="s">
        <v>10</v>
      </c>
      <c r="AO56" s="30"/>
      <c r="AP56" s="30"/>
      <c r="AQ56" s="205" t="s">
        <v>10</v>
      </c>
    </row>
    <row r="57" spans="1:43" s="4" customFormat="1" ht="63.75">
      <c r="A57" s="1" t="s">
        <v>319</v>
      </c>
      <c r="B57" s="35">
        <v>106</v>
      </c>
      <c r="C57" s="35">
        <v>10</v>
      </c>
      <c r="D57" s="36" t="s">
        <v>537</v>
      </c>
      <c r="E57" s="1" t="s">
        <v>5</v>
      </c>
      <c r="F57" s="54">
        <v>15644</v>
      </c>
      <c r="G57" s="3" t="s">
        <v>487</v>
      </c>
      <c r="H57" s="2">
        <v>2007</v>
      </c>
      <c r="I57" s="44" t="s">
        <v>6</v>
      </c>
      <c r="J57" s="128">
        <v>65087</v>
      </c>
      <c r="K57" s="37" t="s">
        <v>318</v>
      </c>
      <c r="L57" s="13" t="s">
        <v>689</v>
      </c>
      <c r="M57" s="3" t="s">
        <v>690</v>
      </c>
      <c r="N57" s="3" t="s">
        <v>7</v>
      </c>
      <c r="O57" s="3" t="s">
        <v>8</v>
      </c>
      <c r="P57" s="30">
        <v>46708</v>
      </c>
      <c r="Q57" s="96">
        <v>37.92</v>
      </c>
      <c r="R57" s="96">
        <v>7.66</v>
      </c>
      <c r="S57" s="96">
        <v>17.88</v>
      </c>
      <c r="T57" s="96">
        <v>12.38</v>
      </c>
      <c r="U57" s="96">
        <v>37.92</v>
      </c>
      <c r="V57" s="97">
        <v>1</v>
      </c>
      <c r="W57" s="137" t="s">
        <v>212</v>
      </c>
      <c r="X57" s="123" t="s">
        <v>100</v>
      </c>
      <c r="Y57" s="120">
        <v>1</v>
      </c>
      <c r="Z57" s="94" t="s">
        <v>523</v>
      </c>
      <c r="AA57" s="90" t="s">
        <v>337</v>
      </c>
      <c r="AB57" s="201">
        <v>0.3333333333333333</v>
      </c>
      <c r="AC57" s="117" t="s">
        <v>222</v>
      </c>
      <c r="AD57" s="2" t="s">
        <v>5</v>
      </c>
      <c r="AE57" s="137">
        <v>0.3333333333333333</v>
      </c>
      <c r="AF57" s="93" t="s">
        <v>223</v>
      </c>
      <c r="AG57" s="90" t="s">
        <v>371</v>
      </c>
      <c r="AH57" s="201">
        <v>0.3333333333333333</v>
      </c>
      <c r="AI57" s="118"/>
      <c r="AJ57" s="2"/>
      <c r="AK57" s="137" t="s">
        <v>10</v>
      </c>
      <c r="AL57" s="90"/>
      <c r="AM57" s="90"/>
      <c r="AN57" s="201" t="s">
        <v>10</v>
      </c>
      <c r="AO57" s="30"/>
      <c r="AP57" s="30"/>
      <c r="AQ57" s="205" t="s">
        <v>10</v>
      </c>
    </row>
    <row r="58" spans="1:43" s="4" customFormat="1" ht="38.25">
      <c r="A58" s="1" t="s">
        <v>319</v>
      </c>
      <c r="B58" s="35">
        <v>106</v>
      </c>
      <c r="C58" s="35">
        <v>10</v>
      </c>
      <c r="D58" s="36" t="s">
        <v>537</v>
      </c>
      <c r="E58" s="1" t="s">
        <v>639</v>
      </c>
      <c r="F58" s="54" t="s">
        <v>640</v>
      </c>
      <c r="G58" s="3" t="s">
        <v>488</v>
      </c>
      <c r="H58" s="2">
        <v>2007</v>
      </c>
      <c r="I58" s="14" t="s">
        <v>9</v>
      </c>
      <c r="J58" s="128">
        <v>115000</v>
      </c>
      <c r="K58" s="37" t="s">
        <v>318</v>
      </c>
      <c r="L58" s="3" t="s">
        <v>642</v>
      </c>
      <c r="M58" s="3" t="s">
        <v>643</v>
      </c>
      <c r="N58" s="31" t="s">
        <v>11</v>
      </c>
      <c r="O58" s="31" t="s">
        <v>12</v>
      </c>
      <c r="P58" s="30">
        <v>46660</v>
      </c>
      <c r="Q58" s="96">
        <v>43.79</v>
      </c>
      <c r="R58" s="96">
        <v>13.53</v>
      </c>
      <c r="S58" s="96">
        <v>17.88</v>
      </c>
      <c r="T58" s="96">
        <v>12.38</v>
      </c>
      <c r="U58" s="96">
        <v>43.79</v>
      </c>
      <c r="V58" s="97">
        <v>1</v>
      </c>
      <c r="W58" s="137" t="s">
        <v>212</v>
      </c>
      <c r="X58" s="123" t="s">
        <v>100</v>
      </c>
      <c r="Y58" s="120">
        <v>1</v>
      </c>
      <c r="Z58" s="94" t="s">
        <v>537</v>
      </c>
      <c r="AA58" s="90" t="s">
        <v>340</v>
      </c>
      <c r="AB58" s="201">
        <v>1</v>
      </c>
      <c r="AC58" s="30"/>
      <c r="AD58" s="2"/>
      <c r="AE58" s="137" t="s">
        <v>10</v>
      </c>
      <c r="AF58" s="93"/>
      <c r="AG58" s="90"/>
      <c r="AH58" s="201" t="s">
        <v>10</v>
      </c>
      <c r="AI58" s="104"/>
      <c r="AJ58" s="2"/>
      <c r="AK58" s="137" t="s">
        <v>10</v>
      </c>
      <c r="AL58" s="90"/>
      <c r="AM58" s="90"/>
      <c r="AN58" s="201" t="s">
        <v>10</v>
      </c>
      <c r="AO58" s="30"/>
      <c r="AP58" s="30"/>
      <c r="AQ58" s="205" t="s">
        <v>10</v>
      </c>
    </row>
    <row r="59" spans="1:43" s="4" customFormat="1" ht="114.75">
      <c r="A59" s="1" t="s">
        <v>319</v>
      </c>
      <c r="B59" s="35">
        <v>106</v>
      </c>
      <c r="C59" s="35">
        <v>10</v>
      </c>
      <c r="D59" s="36" t="s">
        <v>537</v>
      </c>
      <c r="E59" s="1" t="s">
        <v>686</v>
      </c>
      <c r="F59" s="54" t="s">
        <v>687</v>
      </c>
      <c r="G59" s="3" t="s">
        <v>489</v>
      </c>
      <c r="H59" s="2">
        <v>2007</v>
      </c>
      <c r="I59" s="14" t="s">
        <v>13</v>
      </c>
      <c r="J59" s="128">
        <v>147200</v>
      </c>
      <c r="K59" s="37" t="s">
        <v>318</v>
      </c>
      <c r="L59" s="13" t="s">
        <v>689</v>
      </c>
      <c r="M59" s="3" t="s">
        <v>690</v>
      </c>
      <c r="N59" s="3" t="s">
        <v>14</v>
      </c>
      <c r="O59" s="3" t="s">
        <v>15</v>
      </c>
      <c r="P59" s="30">
        <v>45811</v>
      </c>
      <c r="Q59" s="96">
        <v>47.58</v>
      </c>
      <c r="R59" s="96">
        <v>17.32</v>
      </c>
      <c r="S59" s="96">
        <v>17.88</v>
      </c>
      <c r="T59" s="96">
        <v>12.38</v>
      </c>
      <c r="U59" s="96">
        <v>47.58</v>
      </c>
      <c r="V59" s="97">
        <v>1</v>
      </c>
      <c r="W59" s="137" t="s">
        <v>212</v>
      </c>
      <c r="X59" s="123" t="s">
        <v>100</v>
      </c>
      <c r="Y59" s="120">
        <v>1</v>
      </c>
      <c r="Z59" s="90" t="s">
        <v>693</v>
      </c>
      <c r="AA59" s="90" t="s">
        <v>686</v>
      </c>
      <c r="AB59" s="201">
        <v>0.25</v>
      </c>
      <c r="AC59" s="2" t="s">
        <v>702</v>
      </c>
      <c r="AD59" s="2" t="s">
        <v>686</v>
      </c>
      <c r="AE59" s="137">
        <v>0.25</v>
      </c>
      <c r="AF59" s="93" t="s">
        <v>16</v>
      </c>
      <c r="AG59" s="90" t="s">
        <v>372</v>
      </c>
      <c r="AH59" s="201">
        <v>0.25</v>
      </c>
      <c r="AI59" s="101" t="s">
        <v>17</v>
      </c>
      <c r="AJ59" s="2" t="s">
        <v>383</v>
      </c>
      <c r="AK59" s="137">
        <v>0.25</v>
      </c>
      <c r="AL59" s="90"/>
      <c r="AM59" s="90"/>
      <c r="AN59" s="201" t="s">
        <v>10</v>
      </c>
      <c r="AO59" s="30"/>
      <c r="AP59" s="30"/>
      <c r="AQ59" s="205" t="s">
        <v>10</v>
      </c>
    </row>
    <row r="60" spans="1:43" s="4" customFormat="1" ht="38.25">
      <c r="A60" s="3" t="s">
        <v>319</v>
      </c>
      <c r="B60" s="5">
        <v>106</v>
      </c>
      <c r="C60" s="5">
        <v>5</v>
      </c>
      <c r="D60" s="2" t="s">
        <v>531</v>
      </c>
      <c r="E60" s="3" t="s">
        <v>444</v>
      </c>
      <c r="F60" s="2">
        <v>4763</v>
      </c>
      <c r="G60" s="3" t="s">
        <v>490</v>
      </c>
      <c r="H60" s="2">
        <v>2008</v>
      </c>
      <c r="I60" s="13" t="s">
        <v>567</v>
      </c>
      <c r="J60" s="129">
        <v>700000</v>
      </c>
      <c r="K60" s="6" t="s">
        <v>318</v>
      </c>
      <c r="L60" s="3" t="s">
        <v>561</v>
      </c>
      <c r="M60" s="3" t="s">
        <v>562</v>
      </c>
      <c r="N60" s="38" t="s">
        <v>570</v>
      </c>
      <c r="O60" s="39" t="s">
        <v>571</v>
      </c>
      <c r="P60" s="30" t="s">
        <v>94</v>
      </c>
      <c r="Q60" s="96">
        <v>112.61</v>
      </c>
      <c r="R60" s="96">
        <v>82.35</v>
      </c>
      <c r="S60" s="96">
        <v>17.88</v>
      </c>
      <c r="T60" s="96">
        <v>12.38</v>
      </c>
      <c r="U60" s="96">
        <v>112.61</v>
      </c>
      <c r="V60" s="97">
        <v>1</v>
      </c>
      <c r="W60" s="137">
        <v>0.34999970639156797</v>
      </c>
      <c r="X60" s="123" t="s">
        <v>100</v>
      </c>
      <c r="Y60" s="120">
        <v>1</v>
      </c>
      <c r="Z60" s="90" t="s">
        <v>531</v>
      </c>
      <c r="AA60" s="90" t="s">
        <v>444</v>
      </c>
      <c r="AB60" s="201">
        <v>1</v>
      </c>
      <c r="AC60" s="2"/>
      <c r="AD60" s="2"/>
      <c r="AE60" s="137" t="s">
        <v>10</v>
      </c>
      <c r="AF60" s="90"/>
      <c r="AG60" s="90"/>
      <c r="AH60" s="201" t="s">
        <v>10</v>
      </c>
      <c r="AI60" s="101"/>
      <c r="AJ60" s="2"/>
      <c r="AK60" s="137" t="s">
        <v>10</v>
      </c>
      <c r="AL60" s="90"/>
      <c r="AM60" s="90"/>
      <c r="AN60" s="201" t="s">
        <v>10</v>
      </c>
      <c r="AO60" s="30"/>
      <c r="AP60" s="30"/>
      <c r="AQ60" s="205" t="s">
        <v>10</v>
      </c>
    </row>
    <row r="61" spans="1:43" s="4" customFormat="1" ht="25.5">
      <c r="A61" s="3" t="s">
        <v>319</v>
      </c>
      <c r="B61" s="5">
        <v>106</v>
      </c>
      <c r="C61" s="5">
        <v>7</v>
      </c>
      <c r="D61" s="2" t="s">
        <v>196</v>
      </c>
      <c r="E61" s="3" t="s">
        <v>197</v>
      </c>
      <c r="F61" s="2">
        <v>2581</v>
      </c>
      <c r="G61" s="3" t="s">
        <v>491</v>
      </c>
      <c r="H61" s="2">
        <v>2008</v>
      </c>
      <c r="I61" s="13" t="s">
        <v>198</v>
      </c>
      <c r="J61" s="129">
        <v>210000</v>
      </c>
      <c r="K61" s="6" t="s">
        <v>318</v>
      </c>
      <c r="L61" s="13" t="s">
        <v>568</v>
      </c>
      <c r="M61" s="39" t="s">
        <v>579</v>
      </c>
      <c r="N61" s="3" t="s">
        <v>199</v>
      </c>
      <c r="O61" s="39" t="s">
        <v>200</v>
      </c>
      <c r="P61" s="43" t="s">
        <v>95</v>
      </c>
      <c r="Q61" s="96">
        <v>54.97</v>
      </c>
      <c r="R61" s="96">
        <v>24.71</v>
      </c>
      <c r="S61" s="96">
        <v>17.88</v>
      </c>
      <c r="T61" s="96">
        <v>12.38</v>
      </c>
      <c r="U61" s="96">
        <v>54.97</v>
      </c>
      <c r="V61" s="97">
        <v>1</v>
      </c>
      <c r="W61" s="137">
        <v>0.8155868780978959</v>
      </c>
      <c r="X61" s="123" t="s">
        <v>100</v>
      </c>
      <c r="Y61" s="120">
        <v>1</v>
      </c>
      <c r="Z61" s="90" t="s">
        <v>196</v>
      </c>
      <c r="AA61" s="90" t="s">
        <v>197</v>
      </c>
      <c r="AB61" s="201">
        <v>0.3333333333333333</v>
      </c>
      <c r="AC61" s="2" t="s">
        <v>534</v>
      </c>
      <c r="AD61" s="2" t="s">
        <v>358</v>
      </c>
      <c r="AE61" s="137">
        <v>0.3333333333333333</v>
      </c>
      <c r="AF61" s="93" t="s">
        <v>201</v>
      </c>
      <c r="AG61" s="90" t="s">
        <v>373</v>
      </c>
      <c r="AH61" s="201">
        <v>0.3333333333333333</v>
      </c>
      <c r="AI61" s="101"/>
      <c r="AJ61" s="2"/>
      <c r="AK61" s="137" t="s">
        <v>10</v>
      </c>
      <c r="AL61" s="90"/>
      <c r="AM61" s="90"/>
      <c r="AN61" s="201" t="s">
        <v>10</v>
      </c>
      <c r="AO61" s="30"/>
      <c r="AP61" s="30"/>
      <c r="AQ61" s="205" t="s">
        <v>10</v>
      </c>
    </row>
    <row r="62" spans="1:43" s="4" customFormat="1" ht="38.25">
      <c r="A62" s="1" t="s">
        <v>319</v>
      </c>
      <c r="B62" s="5">
        <v>106</v>
      </c>
      <c r="C62" s="5">
        <v>11</v>
      </c>
      <c r="D62" s="5" t="s">
        <v>525</v>
      </c>
      <c r="E62" s="1" t="s">
        <v>445</v>
      </c>
      <c r="F62" s="2">
        <v>5027</v>
      </c>
      <c r="G62" s="3" t="s">
        <v>492</v>
      </c>
      <c r="H62" s="2">
        <v>2008</v>
      </c>
      <c r="I62" s="14" t="s">
        <v>258</v>
      </c>
      <c r="J62" s="129">
        <v>78200</v>
      </c>
      <c r="K62" s="6" t="s">
        <v>318</v>
      </c>
      <c r="L62" s="3" t="s">
        <v>569</v>
      </c>
      <c r="M62" s="3" t="s">
        <v>227</v>
      </c>
      <c r="N62" s="3" t="s">
        <v>580</v>
      </c>
      <c r="O62" s="3" t="s">
        <v>581</v>
      </c>
      <c r="P62" s="30">
        <v>47422</v>
      </c>
      <c r="Q62" s="96">
        <v>39.46</v>
      </c>
      <c r="R62" s="96">
        <v>9.2</v>
      </c>
      <c r="S62" s="96">
        <v>17.88</v>
      </c>
      <c r="T62" s="96">
        <v>12.38</v>
      </c>
      <c r="U62" s="96">
        <v>39.46</v>
      </c>
      <c r="V62" s="97">
        <v>1</v>
      </c>
      <c r="W62" s="137">
        <v>0.45034929741676866</v>
      </c>
      <c r="X62" s="123" t="s">
        <v>100</v>
      </c>
      <c r="Y62" s="120">
        <v>1</v>
      </c>
      <c r="Z62" s="90" t="s">
        <v>525</v>
      </c>
      <c r="AA62" s="90" t="s">
        <v>445</v>
      </c>
      <c r="AB62" s="201">
        <v>0.25</v>
      </c>
      <c r="AC62" s="2" t="s">
        <v>259</v>
      </c>
      <c r="AD62" s="2" t="s">
        <v>359</v>
      </c>
      <c r="AE62" s="137">
        <v>0.25</v>
      </c>
      <c r="AF62" s="93" t="s">
        <v>260</v>
      </c>
      <c r="AG62" s="90" t="s">
        <v>374</v>
      </c>
      <c r="AH62" s="201">
        <v>0.25</v>
      </c>
      <c r="AI62" s="101" t="s">
        <v>261</v>
      </c>
      <c r="AJ62" s="2" t="s">
        <v>384</v>
      </c>
      <c r="AK62" s="137">
        <v>0.25</v>
      </c>
      <c r="AL62" s="90"/>
      <c r="AM62" s="90"/>
      <c r="AN62" s="201" t="s">
        <v>10</v>
      </c>
      <c r="AO62" s="30"/>
      <c r="AP62" s="30"/>
      <c r="AQ62" s="205" t="s">
        <v>10</v>
      </c>
    </row>
    <row r="63" spans="1:43" s="4" customFormat="1" ht="38.25">
      <c r="A63" s="1" t="s">
        <v>319</v>
      </c>
      <c r="B63" s="5">
        <v>106</v>
      </c>
      <c r="C63" s="5">
        <v>11</v>
      </c>
      <c r="D63" s="5" t="s">
        <v>525</v>
      </c>
      <c r="E63" s="1" t="s">
        <v>445</v>
      </c>
      <c r="F63" s="2">
        <v>5027</v>
      </c>
      <c r="G63" s="3" t="s">
        <v>493</v>
      </c>
      <c r="H63" s="2">
        <v>2008</v>
      </c>
      <c r="I63" s="14" t="s">
        <v>262</v>
      </c>
      <c r="J63" s="129">
        <v>51327</v>
      </c>
      <c r="K63" s="6" t="s">
        <v>318</v>
      </c>
      <c r="L63" s="3" t="s">
        <v>569</v>
      </c>
      <c r="M63" s="3" t="s">
        <v>576</v>
      </c>
      <c r="N63" s="22" t="s">
        <v>263</v>
      </c>
      <c r="O63" s="22" t="s">
        <v>264</v>
      </c>
      <c r="P63" s="30">
        <v>48311</v>
      </c>
      <c r="Q63" s="96">
        <v>36.3</v>
      </c>
      <c r="R63" s="96">
        <v>6.04</v>
      </c>
      <c r="S63" s="96">
        <v>17.88</v>
      </c>
      <c r="T63" s="96">
        <v>12.38</v>
      </c>
      <c r="U63" s="96">
        <v>36.3</v>
      </c>
      <c r="V63" s="97">
        <v>1</v>
      </c>
      <c r="W63" s="137">
        <v>0.40008891615027276</v>
      </c>
      <c r="X63" s="123" t="s">
        <v>100</v>
      </c>
      <c r="Y63" s="120">
        <v>1</v>
      </c>
      <c r="Z63" s="112" t="s">
        <v>252</v>
      </c>
      <c r="AA63" s="90"/>
      <c r="AB63" s="201">
        <v>0.5</v>
      </c>
      <c r="AC63" s="52" t="s">
        <v>253</v>
      </c>
      <c r="AD63" s="2" t="s">
        <v>104</v>
      </c>
      <c r="AE63" s="137">
        <v>0.5</v>
      </c>
      <c r="AF63" s="93"/>
      <c r="AG63" s="90"/>
      <c r="AH63" s="201" t="s">
        <v>10</v>
      </c>
      <c r="AI63" s="101"/>
      <c r="AJ63" s="2"/>
      <c r="AK63" s="137" t="s">
        <v>10</v>
      </c>
      <c r="AL63" s="90"/>
      <c r="AM63" s="90"/>
      <c r="AN63" s="201" t="s">
        <v>10</v>
      </c>
      <c r="AO63" s="30"/>
      <c r="AP63" s="30"/>
      <c r="AQ63" s="205" t="s">
        <v>10</v>
      </c>
    </row>
    <row r="64" spans="1:43" s="4" customFormat="1" ht="63.75">
      <c r="A64" s="1" t="s">
        <v>319</v>
      </c>
      <c r="B64" s="35">
        <v>106</v>
      </c>
      <c r="C64" s="35">
        <v>10</v>
      </c>
      <c r="D64" s="36" t="s">
        <v>537</v>
      </c>
      <c r="E64" s="1" t="s">
        <v>18</v>
      </c>
      <c r="F64" s="54" t="s">
        <v>19</v>
      </c>
      <c r="G64" s="3" t="s">
        <v>494</v>
      </c>
      <c r="H64" s="2">
        <v>2008</v>
      </c>
      <c r="I64" s="44" t="s">
        <v>20</v>
      </c>
      <c r="J64" s="128">
        <v>667668</v>
      </c>
      <c r="K64" s="37" t="s">
        <v>318</v>
      </c>
      <c r="L64" s="13" t="s">
        <v>689</v>
      </c>
      <c r="M64" s="3" t="s">
        <v>690</v>
      </c>
      <c r="N64" s="21" t="s">
        <v>21</v>
      </c>
      <c r="O64" s="21" t="s">
        <v>22</v>
      </c>
      <c r="P64" s="30" t="s">
        <v>205</v>
      </c>
      <c r="Q64" s="96">
        <v>108.81</v>
      </c>
      <c r="R64" s="96">
        <v>78.55</v>
      </c>
      <c r="S64" s="96">
        <v>17.88</v>
      </c>
      <c r="T64" s="96">
        <v>12.38</v>
      </c>
      <c r="U64" s="96">
        <v>108.81</v>
      </c>
      <c r="V64" s="97">
        <v>1</v>
      </c>
      <c r="W64" s="137" t="s">
        <v>212</v>
      </c>
      <c r="X64" s="123" t="s">
        <v>100</v>
      </c>
      <c r="Y64" s="120">
        <v>1</v>
      </c>
      <c r="Z64" s="94" t="s">
        <v>523</v>
      </c>
      <c r="AA64" s="90" t="s">
        <v>337</v>
      </c>
      <c r="AB64" s="201">
        <v>1</v>
      </c>
      <c r="AC64" s="30"/>
      <c r="AD64" s="2"/>
      <c r="AE64" s="137" t="s">
        <v>10</v>
      </c>
      <c r="AF64" s="93"/>
      <c r="AG64" s="90"/>
      <c r="AH64" s="201" t="s">
        <v>10</v>
      </c>
      <c r="AI64" s="104"/>
      <c r="AJ64" s="2"/>
      <c r="AK64" s="137" t="s">
        <v>10</v>
      </c>
      <c r="AL64" s="90"/>
      <c r="AM64" s="90"/>
      <c r="AN64" s="201" t="s">
        <v>10</v>
      </c>
      <c r="AO64" s="30"/>
      <c r="AP64" s="30"/>
      <c r="AQ64" s="205" t="s">
        <v>10</v>
      </c>
    </row>
    <row r="65" spans="1:43" s="4" customFormat="1" ht="89.25">
      <c r="A65" s="1" t="s">
        <v>319</v>
      </c>
      <c r="B65" s="5">
        <v>106</v>
      </c>
      <c r="C65" s="5">
        <v>12</v>
      </c>
      <c r="D65" s="11" t="s">
        <v>536</v>
      </c>
      <c r="E65" s="1" t="s">
        <v>495</v>
      </c>
      <c r="F65" s="2">
        <v>2757</v>
      </c>
      <c r="G65" s="3" t="s">
        <v>496</v>
      </c>
      <c r="H65" s="2">
        <v>2007</v>
      </c>
      <c r="I65" s="14" t="s">
        <v>55</v>
      </c>
      <c r="J65" s="129">
        <v>52000</v>
      </c>
      <c r="K65" s="6" t="s">
        <v>318</v>
      </c>
      <c r="L65" s="3" t="s">
        <v>56</v>
      </c>
      <c r="M65" s="3" t="s">
        <v>57</v>
      </c>
      <c r="N65" s="3" t="s">
        <v>58</v>
      </c>
      <c r="O65" s="3" t="s">
        <v>59</v>
      </c>
      <c r="P65" s="30" t="s">
        <v>206</v>
      </c>
      <c r="Q65" s="96">
        <v>36.38</v>
      </c>
      <c r="R65" s="96">
        <v>6.12</v>
      </c>
      <c r="S65" s="96">
        <v>17.88</v>
      </c>
      <c r="T65" s="96">
        <v>12.38</v>
      </c>
      <c r="U65" s="96">
        <v>36.38</v>
      </c>
      <c r="V65" s="97">
        <v>1</v>
      </c>
      <c r="W65" s="137" t="s">
        <v>212</v>
      </c>
      <c r="X65" s="123" t="s">
        <v>100</v>
      </c>
      <c r="Y65" s="120">
        <v>1</v>
      </c>
      <c r="Z65" s="90" t="s">
        <v>52</v>
      </c>
      <c r="AA65" s="90" t="s">
        <v>341</v>
      </c>
      <c r="AB65" s="201">
        <v>0.5</v>
      </c>
      <c r="AC65" s="2" t="s">
        <v>54</v>
      </c>
      <c r="AD65" s="2" t="s">
        <v>360</v>
      </c>
      <c r="AE65" s="137">
        <v>0.5</v>
      </c>
      <c r="AF65" s="93"/>
      <c r="AG65" s="90"/>
      <c r="AH65" s="201" t="s">
        <v>10</v>
      </c>
      <c r="AI65" s="101"/>
      <c r="AJ65" s="2"/>
      <c r="AK65" s="137" t="s">
        <v>10</v>
      </c>
      <c r="AL65" s="90"/>
      <c r="AM65" s="90"/>
      <c r="AN65" s="201" t="s">
        <v>10</v>
      </c>
      <c r="AO65" s="30"/>
      <c r="AP65" s="30"/>
      <c r="AQ65" s="205" t="s">
        <v>10</v>
      </c>
    </row>
    <row r="66" spans="1:43" s="4" customFormat="1" ht="51">
      <c r="A66" s="3" t="s">
        <v>319</v>
      </c>
      <c r="B66" s="5">
        <v>106</v>
      </c>
      <c r="C66" s="5">
        <v>5</v>
      </c>
      <c r="D66" s="2" t="s">
        <v>531</v>
      </c>
      <c r="E66" s="3" t="s">
        <v>444</v>
      </c>
      <c r="F66" s="2">
        <v>4763</v>
      </c>
      <c r="G66" s="3" t="s">
        <v>497</v>
      </c>
      <c r="H66" s="2">
        <v>2007</v>
      </c>
      <c r="I66" s="13" t="s">
        <v>572</v>
      </c>
      <c r="J66" s="129">
        <v>140000</v>
      </c>
      <c r="K66" s="6" t="s">
        <v>318</v>
      </c>
      <c r="L66" s="13" t="s">
        <v>573</v>
      </c>
      <c r="M66" s="39" t="s">
        <v>574</v>
      </c>
      <c r="N66" s="3" t="s">
        <v>557</v>
      </c>
      <c r="O66" s="3" t="s">
        <v>558</v>
      </c>
      <c r="P66" s="30" t="s">
        <v>207</v>
      </c>
      <c r="Q66" s="96">
        <v>46.73</v>
      </c>
      <c r="R66" s="96">
        <v>16.47</v>
      </c>
      <c r="S66" s="96">
        <v>17.88</v>
      </c>
      <c r="T66" s="96">
        <v>12.38</v>
      </c>
      <c r="U66" s="96">
        <v>46.73</v>
      </c>
      <c r="V66" s="97">
        <v>1</v>
      </c>
      <c r="W66" s="137" t="s">
        <v>212</v>
      </c>
      <c r="X66" s="123" t="s">
        <v>100</v>
      </c>
      <c r="Y66" s="120">
        <v>1</v>
      </c>
      <c r="Z66" s="90" t="s">
        <v>531</v>
      </c>
      <c r="AA66" s="90" t="s">
        <v>444</v>
      </c>
      <c r="AB66" s="201">
        <v>0.5</v>
      </c>
      <c r="AC66" s="2" t="s">
        <v>554</v>
      </c>
      <c r="AD66" s="2" t="s">
        <v>351</v>
      </c>
      <c r="AE66" s="137">
        <v>0.5</v>
      </c>
      <c r="AF66" s="90"/>
      <c r="AG66" s="90"/>
      <c r="AH66" s="201" t="s">
        <v>10</v>
      </c>
      <c r="AI66" s="101"/>
      <c r="AJ66" s="2"/>
      <c r="AK66" s="137" t="s">
        <v>10</v>
      </c>
      <c r="AL66" s="90"/>
      <c r="AM66" s="90"/>
      <c r="AN66" s="201" t="s">
        <v>10</v>
      </c>
      <c r="AO66" s="30"/>
      <c r="AP66" s="30"/>
      <c r="AQ66" s="205" t="s">
        <v>10</v>
      </c>
    </row>
    <row r="67" spans="1:43" s="42" customFormat="1" ht="255">
      <c r="A67" s="40" t="s">
        <v>319</v>
      </c>
      <c r="B67" s="16">
        <v>106</v>
      </c>
      <c r="C67" s="16">
        <v>33</v>
      </c>
      <c r="D67" s="10" t="s">
        <v>532</v>
      </c>
      <c r="E67" s="40" t="s">
        <v>498</v>
      </c>
      <c r="F67" s="10">
        <v>2627</v>
      </c>
      <c r="G67" s="15" t="s">
        <v>499</v>
      </c>
      <c r="H67" s="10">
        <v>2008</v>
      </c>
      <c r="I67" s="44" t="s">
        <v>116</v>
      </c>
      <c r="J67" s="135">
        <v>61000</v>
      </c>
      <c r="K67" s="17" t="s">
        <v>318</v>
      </c>
      <c r="L67" s="18" t="s">
        <v>117</v>
      </c>
      <c r="M67" s="18" t="s">
        <v>118</v>
      </c>
      <c r="N67" s="40" t="s">
        <v>119</v>
      </c>
      <c r="O67" s="45" t="s">
        <v>120</v>
      </c>
      <c r="P67" s="43" t="s">
        <v>209</v>
      </c>
      <c r="Q67" s="96">
        <v>37.44</v>
      </c>
      <c r="R67" s="96">
        <v>7.18</v>
      </c>
      <c r="S67" s="96">
        <v>17.88</v>
      </c>
      <c r="T67" s="96">
        <v>12.38</v>
      </c>
      <c r="U67" s="96">
        <v>37.44</v>
      </c>
      <c r="V67" s="97">
        <v>1</v>
      </c>
      <c r="W67" s="137" t="s">
        <v>212</v>
      </c>
      <c r="X67" s="123" t="s">
        <v>100</v>
      </c>
      <c r="Y67" s="120">
        <v>1</v>
      </c>
      <c r="Z67" s="94" t="s">
        <v>532</v>
      </c>
      <c r="AA67" s="94" t="s">
        <v>498</v>
      </c>
      <c r="AB67" s="201">
        <v>0.3333333333333333</v>
      </c>
      <c r="AC67" s="10" t="s">
        <v>107</v>
      </c>
      <c r="AD67" s="10" t="s">
        <v>352</v>
      </c>
      <c r="AE67" s="137">
        <v>0.3333333333333333</v>
      </c>
      <c r="AF67" s="119" t="s">
        <v>115</v>
      </c>
      <c r="AG67" s="94" t="s">
        <v>357</v>
      </c>
      <c r="AH67" s="201">
        <v>0.3333333333333333</v>
      </c>
      <c r="AI67" s="103"/>
      <c r="AJ67" s="10"/>
      <c r="AK67" s="137" t="s">
        <v>10</v>
      </c>
      <c r="AL67" s="94"/>
      <c r="AM67" s="94"/>
      <c r="AN67" s="201" t="s">
        <v>10</v>
      </c>
      <c r="AO67" s="43"/>
      <c r="AP67" s="43"/>
      <c r="AQ67" s="205" t="s">
        <v>10</v>
      </c>
    </row>
    <row r="68" spans="1:43" s="19" customFormat="1" ht="102">
      <c r="A68" s="40" t="s">
        <v>319</v>
      </c>
      <c r="B68" s="16">
        <v>106</v>
      </c>
      <c r="C68" s="16">
        <v>35</v>
      </c>
      <c r="D68" s="16" t="s">
        <v>526</v>
      </c>
      <c r="E68" s="40" t="s">
        <v>550</v>
      </c>
      <c r="F68" s="10">
        <v>15703</v>
      </c>
      <c r="G68" s="15" t="s">
        <v>500</v>
      </c>
      <c r="H68" s="10">
        <v>2007</v>
      </c>
      <c r="I68" s="44" t="s">
        <v>596</v>
      </c>
      <c r="J68" s="135">
        <v>145260</v>
      </c>
      <c r="K68" s="17" t="s">
        <v>318</v>
      </c>
      <c r="L68" s="18" t="s">
        <v>589</v>
      </c>
      <c r="M68" s="15" t="s">
        <v>590</v>
      </c>
      <c r="N68" s="20" t="s">
        <v>597</v>
      </c>
      <c r="O68" s="20" t="s">
        <v>598</v>
      </c>
      <c r="P68" s="43" t="s">
        <v>208</v>
      </c>
      <c r="Q68" s="96">
        <v>47.35</v>
      </c>
      <c r="R68" s="96">
        <v>17.09</v>
      </c>
      <c r="S68" s="96">
        <v>17.88</v>
      </c>
      <c r="T68" s="96">
        <v>12.38</v>
      </c>
      <c r="U68" s="96">
        <v>47.35</v>
      </c>
      <c r="V68" s="97">
        <v>1</v>
      </c>
      <c r="W68" s="137" t="s">
        <v>212</v>
      </c>
      <c r="X68" s="123" t="s">
        <v>100</v>
      </c>
      <c r="Y68" s="120">
        <v>1</v>
      </c>
      <c r="Z68" s="94" t="s">
        <v>526</v>
      </c>
      <c r="AA68" s="94" t="s">
        <v>333</v>
      </c>
      <c r="AB68" s="201">
        <v>0.25</v>
      </c>
      <c r="AC68" s="10" t="s">
        <v>593</v>
      </c>
      <c r="AD68" s="10" t="s">
        <v>333</v>
      </c>
      <c r="AE68" s="137">
        <v>0.25</v>
      </c>
      <c r="AF68" s="102" t="s">
        <v>594</v>
      </c>
      <c r="AG68" s="94" t="s">
        <v>333</v>
      </c>
      <c r="AH68" s="201">
        <v>0.25</v>
      </c>
      <c r="AI68" s="103" t="s">
        <v>595</v>
      </c>
      <c r="AJ68" s="10" t="s">
        <v>380</v>
      </c>
      <c r="AK68" s="137">
        <v>0.25</v>
      </c>
      <c r="AL68" s="94"/>
      <c r="AM68" s="94"/>
      <c r="AN68" s="201" t="s">
        <v>10</v>
      </c>
      <c r="AO68" s="43"/>
      <c r="AP68" s="43"/>
      <c r="AQ68" s="205" t="s">
        <v>10</v>
      </c>
    </row>
    <row r="69" spans="1:43" s="4" customFormat="1" ht="140.25">
      <c r="A69" s="59" t="s">
        <v>319</v>
      </c>
      <c r="B69" s="62">
        <v>106</v>
      </c>
      <c r="C69" s="62">
        <v>31</v>
      </c>
      <c r="D69" s="57" t="s">
        <v>533</v>
      </c>
      <c r="E69" s="60" t="s">
        <v>131</v>
      </c>
      <c r="F69" s="57">
        <v>3937</v>
      </c>
      <c r="G69" s="59" t="s">
        <v>501</v>
      </c>
      <c r="H69" s="67">
        <v>2008</v>
      </c>
      <c r="I69" s="60" t="s">
        <v>140</v>
      </c>
      <c r="J69" s="136">
        <v>676014</v>
      </c>
      <c r="K69" s="63" t="s">
        <v>318</v>
      </c>
      <c r="L69" s="59" t="s">
        <v>141</v>
      </c>
      <c r="M69" s="59" t="s">
        <v>134</v>
      </c>
      <c r="N69" s="60" t="s">
        <v>142</v>
      </c>
      <c r="O69" s="60" t="s">
        <v>143</v>
      </c>
      <c r="P69" s="43" t="s">
        <v>93</v>
      </c>
      <c r="Q69" s="96">
        <v>109.79</v>
      </c>
      <c r="R69" s="96">
        <v>79.53</v>
      </c>
      <c r="S69" s="96">
        <v>17.88</v>
      </c>
      <c r="T69" s="96">
        <v>12.38</v>
      </c>
      <c r="U69" s="96">
        <v>109.79</v>
      </c>
      <c r="V69" s="97">
        <v>1</v>
      </c>
      <c r="W69" s="137">
        <v>0.18333493619272</v>
      </c>
      <c r="X69" s="123" t="s">
        <v>100</v>
      </c>
      <c r="Y69" s="120">
        <v>1</v>
      </c>
      <c r="Z69" s="109" t="s">
        <v>533</v>
      </c>
      <c r="AA69" s="90" t="s">
        <v>454</v>
      </c>
      <c r="AB69" s="201">
        <v>0.25</v>
      </c>
      <c r="AC69" s="67" t="s">
        <v>137</v>
      </c>
      <c r="AD69" s="2" t="s">
        <v>131</v>
      </c>
      <c r="AE69" s="137">
        <v>0.25</v>
      </c>
      <c r="AF69" s="110" t="s">
        <v>138</v>
      </c>
      <c r="AG69" s="90" t="s">
        <v>454</v>
      </c>
      <c r="AH69" s="201">
        <v>0.25</v>
      </c>
      <c r="AI69" s="111" t="s">
        <v>144</v>
      </c>
      <c r="AJ69" s="2" t="s">
        <v>385</v>
      </c>
      <c r="AK69" s="137">
        <v>0.25</v>
      </c>
      <c r="AL69" s="90"/>
      <c r="AM69" s="90"/>
      <c r="AN69" s="201" t="s">
        <v>10</v>
      </c>
      <c r="AO69" s="30"/>
      <c r="AP69" s="30"/>
      <c r="AQ69" s="205" t="s">
        <v>10</v>
      </c>
    </row>
    <row r="70" spans="1:43" s="4" customFormat="1" ht="165.75">
      <c r="A70" s="1" t="s">
        <v>319</v>
      </c>
      <c r="B70" s="5">
        <v>106</v>
      </c>
      <c r="C70" s="5">
        <v>8</v>
      </c>
      <c r="D70" s="2" t="s">
        <v>526</v>
      </c>
      <c r="E70" s="1" t="s">
        <v>437</v>
      </c>
      <c r="F70" s="2">
        <v>9090</v>
      </c>
      <c r="G70" s="3" t="s">
        <v>502</v>
      </c>
      <c r="H70" s="2">
        <v>2007</v>
      </c>
      <c r="I70" s="14" t="s">
        <v>37</v>
      </c>
      <c r="J70" s="129">
        <v>52450</v>
      </c>
      <c r="K70" s="6" t="s">
        <v>318</v>
      </c>
      <c r="L70" s="3" t="s">
        <v>38</v>
      </c>
      <c r="M70" s="3" t="s">
        <v>26</v>
      </c>
      <c r="N70" s="4" t="s">
        <v>39</v>
      </c>
      <c r="O70" s="3" t="s">
        <v>40</v>
      </c>
      <c r="P70" s="30">
        <v>45230</v>
      </c>
      <c r="Q70" s="96">
        <v>36.43</v>
      </c>
      <c r="R70" s="96">
        <v>6.17</v>
      </c>
      <c r="S70" s="96">
        <v>17.88</v>
      </c>
      <c r="T70" s="96">
        <v>12.38</v>
      </c>
      <c r="U70" s="96">
        <v>36.43</v>
      </c>
      <c r="V70" s="97">
        <v>1</v>
      </c>
      <c r="W70" s="137" t="s">
        <v>212</v>
      </c>
      <c r="X70" s="123" t="s">
        <v>100</v>
      </c>
      <c r="Y70" s="120">
        <v>1</v>
      </c>
      <c r="Z70" s="90" t="s">
        <v>526</v>
      </c>
      <c r="AA70" s="90" t="s">
        <v>333</v>
      </c>
      <c r="AB70" s="201">
        <v>0.25</v>
      </c>
      <c r="AC70" s="2" t="s">
        <v>29</v>
      </c>
      <c r="AD70" s="2" t="s">
        <v>349</v>
      </c>
      <c r="AE70" s="137">
        <v>0.25</v>
      </c>
      <c r="AF70" s="93" t="s">
        <v>35</v>
      </c>
      <c r="AG70" s="90" t="s">
        <v>368</v>
      </c>
      <c r="AH70" s="201">
        <v>0.25</v>
      </c>
      <c r="AI70" s="101" t="s">
        <v>36</v>
      </c>
      <c r="AJ70" s="2" t="s">
        <v>437</v>
      </c>
      <c r="AK70" s="137">
        <v>0.25</v>
      </c>
      <c r="AL70" s="90"/>
      <c r="AM70" s="90"/>
      <c r="AN70" s="201" t="s">
        <v>10</v>
      </c>
      <c r="AO70" s="30"/>
      <c r="AP70" s="30"/>
      <c r="AQ70" s="205" t="s">
        <v>10</v>
      </c>
    </row>
    <row r="71" spans="1:43" s="46" customFormat="1" ht="306">
      <c r="A71" s="33" t="s">
        <v>319</v>
      </c>
      <c r="B71" s="5">
        <v>106</v>
      </c>
      <c r="C71" s="5">
        <v>36</v>
      </c>
      <c r="D71" s="30" t="s">
        <v>535</v>
      </c>
      <c r="E71" s="33" t="s">
        <v>443</v>
      </c>
      <c r="F71" s="30">
        <v>8949</v>
      </c>
      <c r="G71" s="31" t="s">
        <v>503</v>
      </c>
      <c r="H71" s="30">
        <v>2008</v>
      </c>
      <c r="I71" s="33" t="s">
        <v>130</v>
      </c>
      <c r="J71" s="129">
        <v>148000</v>
      </c>
      <c r="K71" s="209" t="s">
        <v>318</v>
      </c>
      <c r="L71" s="3" t="s">
        <v>154</v>
      </c>
      <c r="M71" s="3" t="s">
        <v>155</v>
      </c>
      <c r="N71" s="1" t="s">
        <v>156</v>
      </c>
      <c r="O71" s="1" t="s">
        <v>157</v>
      </c>
      <c r="P71" s="30" t="s">
        <v>87</v>
      </c>
      <c r="Q71" s="96">
        <v>73.79</v>
      </c>
      <c r="R71" s="96">
        <v>43.53</v>
      </c>
      <c r="S71" s="96">
        <v>17.88</v>
      </c>
      <c r="T71" s="96">
        <v>12.38</v>
      </c>
      <c r="U71" s="96">
        <v>73.79</v>
      </c>
      <c r="V71" s="97">
        <v>1</v>
      </c>
      <c r="W71" s="137"/>
      <c r="X71" s="123" t="s">
        <v>100</v>
      </c>
      <c r="Y71" s="120">
        <v>1</v>
      </c>
      <c r="Z71" s="90" t="s">
        <v>158</v>
      </c>
      <c r="AA71" s="90" t="s">
        <v>104</v>
      </c>
      <c r="AB71" s="201">
        <v>0.25</v>
      </c>
      <c r="AC71" s="2" t="s">
        <v>159</v>
      </c>
      <c r="AD71" s="2" t="s">
        <v>104</v>
      </c>
      <c r="AE71" s="137">
        <v>0.25</v>
      </c>
      <c r="AF71" s="93" t="s">
        <v>160</v>
      </c>
      <c r="AG71" s="90" t="s">
        <v>104</v>
      </c>
      <c r="AH71" s="201">
        <v>0.25</v>
      </c>
      <c r="AI71" s="101" t="s">
        <v>161</v>
      </c>
      <c r="AJ71" s="2" t="s">
        <v>104</v>
      </c>
      <c r="AK71" s="137">
        <v>0.25</v>
      </c>
      <c r="AL71" s="90"/>
      <c r="AM71" s="90"/>
      <c r="AN71" s="201" t="s">
        <v>10</v>
      </c>
      <c r="AO71" s="30"/>
      <c r="AP71" s="30"/>
      <c r="AQ71" s="205" t="s">
        <v>10</v>
      </c>
    </row>
    <row r="72" spans="1:43" s="4" customFormat="1" ht="102">
      <c r="A72" s="210" t="s">
        <v>319</v>
      </c>
      <c r="B72" s="62">
        <v>106</v>
      </c>
      <c r="C72" s="62">
        <v>31</v>
      </c>
      <c r="D72" s="66" t="s">
        <v>533</v>
      </c>
      <c r="E72" s="64" t="s">
        <v>454</v>
      </c>
      <c r="F72" s="66">
        <v>4355</v>
      </c>
      <c r="G72" s="210" t="s">
        <v>504</v>
      </c>
      <c r="H72" s="61">
        <v>2007</v>
      </c>
      <c r="I72" s="210" t="s">
        <v>145</v>
      </c>
      <c r="J72" s="136">
        <v>183609</v>
      </c>
      <c r="K72" s="211" t="s">
        <v>318</v>
      </c>
      <c r="L72" s="59" t="s">
        <v>141</v>
      </c>
      <c r="M72" s="59" t="s">
        <v>134</v>
      </c>
      <c r="N72" s="59" t="s">
        <v>146</v>
      </c>
      <c r="O72" s="65" t="s">
        <v>147</v>
      </c>
      <c r="P72" s="30" t="s">
        <v>90</v>
      </c>
      <c r="Q72" s="96">
        <v>51.86</v>
      </c>
      <c r="R72" s="96">
        <v>21.6</v>
      </c>
      <c r="S72" s="96">
        <v>17.88</v>
      </c>
      <c r="T72" s="96">
        <v>12.38</v>
      </c>
      <c r="U72" s="96">
        <v>51.86</v>
      </c>
      <c r="V72" s="97">
        <v>1</v>
      </c>
      <c r="W72" s="137"/>
      <c r="X72" s="123" t="s">
        <v>100</v>
      </c>
      <c r="Y72" s="120">
        <v>1</v>
      </c>
      <c r="Z72" s="109" t="s">
        <v>533</v>
      </c>
      <c r="AA72" s="90" t="s">
        <v>454</v>
      </c>
      <c r="AB72" s="201">
        <v>0.25</v>
      </c>
      <c r="AC72" s="67" t="s">
        <v>137</v>
      </c>
      <c r="AD72" s="2" t="s">
        <v>131</v>
      </c>
      <c r="AE72" s="137">
        <v>0.25</v>
      </c>
      <c r="AF72" s="110" t="s">
        <v>148</v>
      </c>
      <c r="AG72" s="90" t="s">
        <v>361</v>
      </c>
      <c r="AH72" s="201">
        <v>0.25</v>
      </c>
      <c r="AI72" s="111" t="s">
        <v>144</v>
      </c>
      <c r="AJ72" s="2" t="s">
        <v>385</v>
      </c>
      <c r="AK72" s="137">
        <v>0.25</v>
      </c>
      <c r="AL72" s="90"/>
      <c r="AM72" s="90"/>
      <c r="AN72" s="201" t="s">
        <v>10</v>
      </c>
      <c r="AO72" s="30"/>
      <c r="AP72" s="30"/>
      <c r="AQ72" s="205" t="s">
        <v>10</v>
      </c>
    </row>
    <row r="73" spans="1:43" s="4" customFormat="1" ht="102">
      <c r="A73" s="210" t="s">
        <v>319</v>
      </c>
      <c r="B73" s="62">
        <v>106</v>
      </c>
      <c r="C73" s="62">
        <v>31</v>
      </c>
      <c r="D73" s="66" t="s">
        <v>533</v>
      </c>
      <c r="E73" s="64" t="s">
        <v>149</v>
      </c>
      <c r="F73" s="66">
        <v>2556</v>
      </c>
      <c r="G73" s="210" t="s">
        <v>505</v>
      </c>
      <c r="H73" s="61">
        <v>2007</v>
      </c>
      <c r="I73" s="210" t="s">
        <v>150</v>
      </c>
      <c r="J73" s="136">
        <v>62593.9</v>
      </c>
      <c r="K73" s="211" t="s">
        <v>318</v>
      </c>
      <c r="L73" s="59" t="s">
        <v>141</v>
      </c>
      <c r="M73" s="59" t="s">
        <v>134</v>
      </c>
      <c r="N73" s="59" t="s">
        <v>151</v>
      </c>
      <c r="O73" s="59" t="s">
        <v>152</v>
      </c>
      <c r="P73" s="30" t="s">
        <v>211</v>
      </c>
      <c r="Q73" s="96">
        <v>37.62</v>
      </c>
      <c r="R73" s="96">
        <v>7.36</v>
      </c>
      <c r="S73" s="96">
        <v>17.88</v>
      </c>
      <c r="T73" s="96">
        <v>12.38</v>
      </c>
      <c r="U73" s="96">
        <v>37.62</v>
      </c>
      <c r="V73" s="97">
        <v>1</v>
      </c>
      <c r="W73" s="137" t="s">
        <v>212</v>
      </c>
      <c r="X73" s="123" t="s">
        <v>100</v>
      </c>
      <c r="Y73" s="120">
        <v>1</v>
      </c>
      <c r="Z73" s="109" t="s">
        <v>533</v>
      </c>
      <c r="AA73" s="90" t="s">
        <v>454</v>
      </c>
      <c r="AB73" s="201">
        <v>0.25</v>
      </c>
      <c r="AC73" s="67" t="s">
        <v>148</v>
      </c>
      <c r="AD73" s="2" t="s">
        <v>361</v>
      </c>
      <c r="AE73" s="137">
        <v>0.25</v>
      </c>
      <c r="AF73" s="110" t="s">
        <v>153</v>
      </c>
      <c r="AG73" s="90" t="s">
        <v>375</v>
      </c>
      <c r="AH73" s="201">
        <v>0.25</v>
      </c>
      <c r="AI73" s="111" t="s">
        <v>144</v>
      </c>
      <c r="AJ73" s="2" t="s">
        <v>385</v>
      </c>
      <c r="AK73" s="137">
        <v>0.25</v>
      </c>
      <c r="AL73" s="90"/>
      <c r="AM73" s="90"/>
      <c r="AN73" s="201" t="s">
        <v>10</v>
      </c>
      <c r="AO73" s="30"/>
      <c r="AP73" s="30"/>
      <c r="AQ73" s="205" t="s">
        <v>10</v>
      </c>
    </row>
    <row r="74" spans="1:43" s="4" customFormat="1" ht="114.75">
      <c r="A74" s="31" t="s">
        <v>319</v>
      </c>
      <c r="B74" s="5">
        <v>106</v>
      </c>
      <c r="C74" s="5">
        <v>16</v>
      </c>
      <c r="D74" s="30" t="s">
        <v>522</v>
      </c>
      <c r="E74" s="31" t="s">
        <v>514</v>
      </c>
      <c r="F74" s="30">
        <v>2830</v>
      </c>
      <c r="G74" s="31" t="s">
        <v>506</v>
      </c>
      <c r="H74" s="30">
        <v>2007</v>
      </c>
      <c r="I74" s="212" t="s">
        <v>202</v>
      </c>
      <c r="J74" s="129">
        <v>148000</v>
      </c>
      <c r="K74" s="209" t="s">
        <v>318</v>
      </c>
      <c r="L74" s="18" t="s">
        <v>673</v>
      </c>
      <c r="M74" s="3" t="s">
        <v>674</v>
      </c>
      <c r="N74" s="3" t="s">
        <v>213</v>
      </c>
      <c r="O74" s="3" t="s">
        <v>214</v>
      </c>
      <c r="P74" s="30" t="s">
        <v>210</v>
      </c>
      <c r="Q74" s="96">
        <v>47.67</v>
      </c>
      <c r="R74" s="96">
        <v>17.41</v>
      </c>
      <c r="S74" s="96">
        <v>17.88</v>
      </c>
      <c r="T74" s="96">
        <v>12.38</v>
      </c>
      <c r="U74" s="96">
        <v>47.67</v>
      </c>
      <c r="V74" s="97">
        <v>1</v>
      </c>
      <c r="W74" s="137" t="s">
        <v>212</v>
      </c>
      <c r="X74" s="123" t="s">
        <v>100</v>
      </c>
      <c r="Y74" s="120">
        <v>1</v>
      </c>
      <c r="Z74" s="90" t="s">
        <v>215</v>
      </c>
      <c r="AA74" s="90" t="s">
        <v>342</v>
      </c>
      <c r="AB74" s="201">
        <v>0.3333333333333333</v>
      </c>
      <c r="AC74" s="2" t="s">
        <v>216</v>
      </c>
      <c r="AD74" s="2" t="s">
        <v>104</v>
      </c>
      <c r="AE74" s="137">
        <v>0.3333333333333333</v>
      </c>
      <c r="AF74" s="93" t="s">
        <v>217</v>
      </c>
      <c r="AG74" s="90" t="s">
        <v>104</v>
      </c>
      <c r="AH74" s="201">
        <v>0.3333333333333333</v>
      </c>
      <c r="AI74" s="101"/>
      <c r="AJ74" s="2"/>
      <c r="AK74" s="137" t="s">
        <v>10</v>
      </c>
      <c r="AL74" s="90"/>
      <c r="AM74" s="90"/>
      <c r="AN74" s="201" t="s">
        <v>10</v>
      </c>
      <c r="AO74" s="30"/>
      <c r="AP74" s="30"/>
      <c r="AQ74" s="205" t="s">
        <v>10</v>
      </c>
    </row>
    <row r="75" spans="1:43" s="4" customFormat="1" ht="38.25">
      <c r="A75" s="33" t="s">
        <v>319</v>
      </c>
      <c r="B75" s="5">
        <v>106</v>
      </c>
      <c r="C75" s="5">
        <v>8</v>
      </c>
      <c r="D75" s="30" t="s">
        <v>526</v>
      </c>
      <c r="E75" s="33" t="s">
        <v>437</v>
      </c>
      <c r="F75" s="30">
        <v>9090</v>
      </c>
      <c r="G75" s="31" t="s">
        <v>507</v>
      </c>
      <c r="H75" s="30">
        <v>2007</v>
      </c>
      <c r="I75" s="213" t="s">
        <v>41</v>
      </c>
      <c r="J75" s="129">
        <v>52406</v>
      </c>
      <c r="K75" s="209" t="s">
        <v>318</v>
      </c>
      <c r="L75" s="13" t="s">
        <v>45</v>
      </c>
      <c r="M75" s="3" t="s">
        <v>32</v>
      </c>
      <c r="N75" s="4" t="s">
        <v>42</v>
      </c>
      <c r="O75" s="3" t="s">
        <v>43</v>
      </c>
      <c r="P75" s="30">
        <v>45693</v>
      </c>
      <c r="Q75" s="96">
        <v>36.43</v>
      </c>
      <c r="R75" s="96">
        <v>6.17</v>
      </c>
      <c r="S75" s="96">
        <v>17.88</v>
      </c>
      <c r="T75" s="96">
        <v>12.38</v>
      </c>
      <c r="U75" s="96">
        <v>36.43</v>
      </c>
      <c r="V75" s="97">
        <v>1</v>
      </c>
      <c r="W75" s="137" t="s">
        <v>212</v>
      </c>
      <c r="X75" s="123" t="s">
        <v>100</v>
      </c>
      <c r="Y75" s="120">
        <v>1</v>
      </c>
      <c r="Z75" s="90" t="s">
        <v>526</v>
      </c>
      <c r="AA75" s="90" t="s">
        <v>333</v>
      </c>
      <c r="AB75" s="201">
        <v>0.2</v>
      </c>
      <c r="AC75" s="2" t="s">
        <v>29</v>
      </c>
      <c r="AD75" s="2" t="s">
        <v>349</v>
      </c>
      <c r="AE75" s="137">
        <v>0.2</v>
      </c>
      <c r="AF75" s="93" t="s">
        <v>35</v>
      </c>
      <c r="AG75" s="90" t="s">
        <v>368</v>
      </c>
      <c r="AH75" s="201">
        <v>0.2</v>
      </c>
      <c r="AI75" s="101" t="s">
        <v>36</v>
      </c>
      <c r="AJ75" s="2" t="s">
        <v>437</v>
      </c>
      <c r="AK75" s="137">
        <v>0.2</v>
      </c>
      <c r="AL75" s="90" t="s">
        <v>44</v>
      </c>
      <c r="AM75" s="90" t="s">
        <v>386</v>
      </c>
      <c r="AN75" s="201">
        <v>0.2</v>
      </c>
      <c r="AO75" s="30"/>
      <c r="AP75" s="30"/>
      <c r="AQ75" s="205" t="s">
        <v>10</v>
      </c>
    </row>
    <row r="76" spans="1:43" s="29" customFormat="1" ht="293.25">
      <c r="A76" s="214" t="s">
        <v>319</v>
      </c>
      <c r="B76" s="23">
        <v>106</v>
      </c>
      <c r="C76" s="23">
        <v>2</v>
      </c>
      <c r="D76" s="23" t="s">
        <v>538</v>
      </c>
      <c r="E76" s="24" t="s">
        <v>549</v>
      </c>
      <c r="F76" s="55">
        <v>19910</v>
      </c>
      <c r="G76" s="24" t="s">
        <v>508</v>
      </c>
      <c r="H76" s="55">
        <v>2007</v>
      </c>
      <c r="I76" s="215" t="s">
        <v>540</v>
      </c>
      <c r="J76" s="133">
        <v>100000</v>
      </c>
      <c r="K76" s="25" t="s">
        <v>318</v>
      </c>
      <c r="L76" s="26" t="s">
        <v>541</v>
      </c>
      <c r="M76" s="26" t="s">
        <v>542</v>
      </c>
      <c r="N76" s="22" t="s">
        <v>543</v>
      </c>
      <c r="O76" s="28" t="s">
        <v>544</v>
      </c>
      <c r="P76" s="126" t="s">
        <v>89</v>
      </c>
      <c r="Q76" s="96">
        <v>59.67</v>
      </c>
      <c r="R76" s="96">
        <v>29.41</v>
      </c>
      <c r="S76" s="96">
        <v>17.88</v>
      </c>
      <c r="T76" s="96">
        <v>12.38</v>
      </c>
      <c r="U76" s="96">
        <v>59.67</v>
      </c>
      <c r="V76" s="97">
        <v>1</v>
      </c>
      <c r="W76" s="137">
        <v>1</v>
      </c>
      <c r="X76" s="123" t="s">
        <v>100</v>
      </c>
      <c r="Y76" s="120">
        <v>1</v>
      </c>
      <c r="Z76" s="112" t="s">
        <v>545</v>
      </c>
      <c r="AA76" s="90" t="s">
        <v>104</v>
      </c>
      <c r="AB76" s="201">
        <v>0.25</v>
      </c>
      <c r="AC76" s="52" t="s">
        <v>546</v>
      </c>
      <c r="AD76" s="2" t="s">
        <v>104</v>
      </c>
      <c r="AE76" s="137">
        <v>0.25</v>
      </c>
      <c r="AF76" s="113" t="s">
        <v>547</v>
      </c>
      <c r="AG76" s="90" t="s">
        <v>104</v>
      </c>
      <c r="AH76" s="201">
        <v>0.25</v>
      </c>
      <c r="AI76" s="114" t="s">
        <v>548</v>
      </c>
      <c r="AJ76" s="52" t="s">
        <v>549</v>
      </c>
      <c r="AK76" s="137">
        <v>0.25</v>
      </c>
      <c r="AL76" s="112"/>
      <c r="AM76" s="112"/>
      <c r="AN76" s="201" t="s">
        <v>10</v>
      </c>
      <c r="AO76" s="55"/>
      <c r="AP76" s="55"/>
      <c r="AQ76" s="205" t="s">
        <v>10</v>
      </c>
    </row>
    <row r="77" spans="1:43" s="4" customFormat="1" ht="38.25">
      <c r="A77" s="31" t="s">
        <v>319</v>
      </c>
      <c r="B77" s="5">
        <v>106</v>
      </c>
      <c r="C77" s="5">
        <v>17</v>
      </c>
      <c r="D77" s="11" t="s">
        <v>539</v>
      </c>
      <c r="E77" s="31" t="s">
        <v>509</v>
      </c>
      <c r="F77" s="30">
        <v>1339</v>
      </c>
      <c r="G77" s="31" t="s">
        <v>510</v>
      </c>
      <c r="H77" s="30">
        <v>2007</v>
      </c>
      <c r="I77" s="31" t="s">
        <v>186</v>
      </c>
      <c r="J77" s="129">
        <v>67200</v>
      </c>
      <c r="K77" s="209" t="s">
        <v>318</v>
      </c>
      <c r="L77" s="18" t="s">
        <v>187</v>
      </c>
      <c r="M77" s="3" t="s">
        <v>188</v>
      </c>
      <c r="N77" s="15" t="s">
        <v>189</v>
      </c>
      <c r="O77" s="15" t="s">
        <v>190</v>
      </c>
      <c r="P77" s="30">
        <v>45558</v>
      </c>
      <c r="Q77" s="96">
        <v>38.17</v>
      </c>
      <c r="R77" s="96">
        <v>7.91</v>
      </c>
      <c r="S77" s="96">
        <v>17.88</v>
      </c>
      <c r="T77" s="96">
        <v>12.38</v>
      </c>
      <c r="U77" s="96">
        <v>38.17</v>
      </c>
      <c r="V77" s="97">
        <v>1</v>
      </c>
      <c r="W77" s="137" t="s">
        <v>212</v>
      </c>
      <c r="X77" s="123" t="s">
        <v>100</v>
      </c>
      <c r="Y77" s="120">
        <v>1</v>
      </c>
      <c r="Z77" s="90" t="s">
        <v>539</v>
      </c>
      <c r="AA77" s="90" t="s">
        <v>344</v>
      </c>
      <c r="AB77" s="201">
        <v>0.25</v>
      </c>
      <c r="AC77" s="2" t="s">
        <v>539</v>
      </c>
      <c r="AD77" s="2" t="s">
        <v>344</v>
      </c>
      <c r="AE77" s="137">
        <v>0.25</v>
      </c>
      <c r="AF77" s="90" t="s">
        <v>539</v>
      </c>
      <c r="AG77" s="90" t="s">
        <v>344</v>
      </c>
      <c r="AH77" s="201">
        <v>0.25</v>
      </c>
      <c r="AI77" s="101" t="s">
        <v>539</v>
      </c>
      <c r="AJ77" s="2" t="s">
        <v>344</v>
      </c>
      <c r="AK77" s="137">
        <v>0.25</v>
      </c>
      <c r="AL77" s="90"/>
      <c r="AM77" s="90"/>
      <c r="AN77" s="201" t="s">
        <v>10</v>
      </c>
      <c r="AO77" s="30"/>
      <c r="AP77" s="30"/>
      <c r="AQ77" s="205" t="s">
        <v>10</v>
      </c>
    </row>
    <row r="78" spans="1:43" s="4" customFormat="1" ht="114.75">
      <c r="A78" s="33" t="s">
        <v>319</v>
      </c>
      <c r="B78" s="5">
        <v>106</v>
      </c>
      <c r="C78" s="5">
        <v>14</v>
      </c>
      <c r="D78" s="30" t="s">
        <v>528</v>
      </c>
      <c r="E78" s="33" t="s">
        <v>441</v>
      </c>
      <c r="F78" s="30">
        <v>3332</v>
      </c>
      <c r="G78" s="31" t="s">
        <v>511</v>
      </c>
      <c r="H78" s="30">
        <v>2007</v>
      </c>
      <c r="I78" s="213" t="s">
        <v>221</v>
      </c>
      <c r="J78" s="129">
        <v>76157.9</v>
      </c>
      <c r="K78" s="209" t="s">
        <v>318</v>
      </c>
      <c r="L78" s="48" t="s">
        <v>218</v>
      </c>
      <c r="M78" s="3" t="s">
        <v>178</v>
      </c>
      <c r="N78" s="3" t="s">
        <v>219</v>
      </c>
      <c r="O78" s="3" t="s">
        <v>249</v>
      </c>
      <c r="P78" s="30">
        <v>45460</v>
      </c>
      <c r="Q78" s="96">
        <v>39.22</v>
      </c>
      <c r="R78" s="96">
        <v>8.96</v>
      </c>
      <c r="S78" s="96">
        <v>17.88</v>
      </c>
      <c r="T78" s="96">
        <v>12.38</v>
      </c>
      <c r="U78" s="96">
        <v>39.22</v>
      </c>
      <c r="V78" s="97">
        <v>1</v>
      </c>
      <c r="W78" s="137">
        <v>0.7220552857142857</v>
      </c>
      <c r="X78" s="123" t="s">
        <v>100</v>
      </c>
      <c r="Y78" s="120">
        <v>1</v>
      </c>
      <c r="Z78" s="90" t="s">
        <v>220</v>
      </c>
      <c r="AA78" s="90" t="s">
        <v>104</v>
      </c>
      <c r="AB78" s="201">
        <v>0.5</v>
      </c>
      <c r="AC78" s="2" t="s">
        <v>193</v>
      </c>
      <c r="AD78" s="2" t="s">
        <v>516</v>
      </c>
      <c r="AE78" s="137">
        <v>0.5</v>
      </c>
      <c r="AF78" s="93"/>
      <c r="AG78" s="90"/>
      <c r="AH78" s="201" t="s">
        <v>10</v>
      </c>
      <c r="AI78" s="101"/>
      <c r="AJ78" s="2"/>
      <c r="AK78" s="137" t="s">
        <v>10</v>
      </c>
      <c r="AL78" s="90"/>
      <c r="AM78" s="90"/>
      <c r="AN78" s="201" t="s">
        <v>10</v>
      </c>
      <c r="AO78" s="30"/>
      <c r="AP78" s="30"/>
      <c r="AQ78" s="205" t="s">
        <v>10</v>
      </c>
    </row>
    <row r="79" spans="1:43" s="4" customFormat="1" ht="25.5">
      <c r="A79" s="31" t="s">
        <v>319</v>
      </c>
      <c r="B79" s="216">
        <v>106</v>
      </c>
      <c r="C79" s="216">
        <v>5</v>
      </c>
      <c r="D79" s="170" t="s">
        <v>531</v>
      </c>
      <c r="E79" s="217" t="s">
        <v>612</v>
      </c>
      <c r="F79" s="170">
        <v>9081</v>
      </c>
      <c r="G79" s="31" t="s">
        <v>412</v>
      </c>
      <c r="H79" s="170">
        <v>2010</v>
      </c>
      <c r="I79" s="218"/>
      <c r="J79" s="129">
        <v>113760</v>
      </c>
      <c r="K79" s="219" t="s">
        <v>413</v>
      </c>
      <c r="L79" s="48"/>
      <c r="M79" s="3"/>
      <c r="N79" s="3"/>
      <c r="O79" s="3"/>
      <c r="P79" s="30">
        <v>50155.50165</v>
      </c>
      <c r="Q79" s="96">
        <v>43.64</v>
      </c>
      <c r="R79" s="96">
        <v>13.38</v>
      </c>
      <c r="S79" s="96">
        <v>17.88</v>
      </c>
      <c r="T79" s="96">
        <v>12.38</v>
      </c>
      <c r="U79" s="96">
        <v>43.64</v>
      </c>
      <c r="V79" s="97">
        <v>1</v>
      </c>
      <c r="W79" s="137" t="s">
        <v>212</v>
      </c>
      <c r="X79" s="123" t="s">
        <v>100</v>
      </c>
      <c r="Y79" s="120">
        <v>1</v>
      </c>
      <c r="Z79" s="90"/>
      <c r="AA79" s="90" t="s">
        <v>104</v>
      </c>
      <c r="AB79" s="201" t="s">
        <v>10</v>
      </c>
      <c r="AC79" s="2"/>
      <c r="AD79" s="2"/>
      <c r="AE79" s="137"/>
      <c r="AF79" s="90"/>
      <c r="AG79" s="90"/>
      <c r="AH79" s="201"/>
      <c r="AI79" s="2"/>
      <c r="AJ79" s="2"/>
      <c r="AK79" s="137"/>
      <c r="AL79" s="90"/>
      <c r="AM79" s="90"/>
      <c r="AN79" s="201" t="s">
        <v>10</v>
      </c>
      <c r="AO79" s="30"/>
      <c r="AP79" s="30"/>
      <c r="AQ79" s="205" t="s">
        <v>10</v>
      </c>
    </row>
    <row r="80" spans="1:43" s="4" customFormat="1" ht="12.75">
      <c r="A80" s="31" t="s">
        <v>319</v>
      </c>
      <c r="B80" s="216">
        <v>106</v>
      </c>
      <c r="C80" s="216">
        <v>5</v>
      </c>
      <c r="D80" s="170" t="s">
        <v>531</v>
      </c>
      <c r="E80" s="217" t="s">
        <v>613</v>
      </c>
      <c r="F80" s="170">
        <v>7525</v>
      </c>
      <c r="G80" s="31" t="s">
        <v>414</v>
      </c>
      <c r="H80" s="170">
        <v>2009</v>
      </c>
      <c r="I80" s="220"/>
      <c r="J80" s="129">
        <v>139812</v>
      </c>
      <c r="K80" s="219" t="s">
        <v>413</v>
      </c>
      <c r="L80" s="48"/>
      <c r="M80" s="3"/>
      <c r="N80" s="3"/>
      <c r="O80" s="3"/>
      <c r="P80" s="30" t="s">
        <v>627</v>
      </c>
      <c r="Q80" s="96">
        <v>46.71</v>
      </c>
      <c r="R80" s="96">
        <v>16.45</v>
      </c>
      <c r="S80" s="96">
        <v>17.88</v>
      </c>
      <c r="T80" s="96">
        <v>12.38</v>
      </c>
      <c r="U80" s="96">
        <v>46.71</v>
      </c>
      <c r="V80" s="97">
        <v>1</v>
      </c>
      <c r="W80" s="137" t="s">
        <v>212</v>
      </c>
      <c r="X80" s="123" t="s">
        <v>100</v>
      </c>
      <c r="Y80" s="120">
        <v>1</v>
      </c>
      <c r="Z80" s="90"/>
      <c r="AA80" s="90" t="s">
        <v>104</v>
      </c>
      <c r="AB80" s="201" t="s">
        <v>10</v>
      </c>
      <c r="AC80" s="2"/>
      <c r="AD80" s="2"/>
      <c r="AE80" s="137"/>
      <c r="AF80" s="90"/>
      <c r="AG80" s="90"/>
      <c r="AH80" s="201"/>
      <c r="AI80" s="2"/>
      <c r="AJ80" s="2"/>
      <c r="AK80" s="137"/>
      <c r="AL80" s="90"/>
      <c r="AM80" s="90"/>
      <c r="AN80" s="201" t="s">
        <v>10</v>
      </c>
      <c r="AO80" s="30"/>
      <c r="AP80" s="30"/>
      <c r="AQ80" s="205" t="s">
        <v>10</v>
      </c>
    </row>
    <row r="81" spans="1:43" s="4" customFormat="1" ht="25.5">
      <c r="A81" s="31" t="s">
        <v>319</v>
      </c>
      <c r="B81" s="216">
        <v>106</v>
      </c>
      <c r="C81" s="216">
        <v>10</v>
      </c>
      <c r="D81" s="170" t="s">
        <v>537</v>
      </c>
      <c r="E81" s="217" t="s">
        <v>614</v>
      </c>
      <c r="F81" s="170">
        <v>9089</v>
      </c>
      <c r="G81" s="31" t="s">
        <v>415</v>
      </c>
      <c r="H81" s="170">
        <v>2010</v>
      </c>
      <c r="I81" s="218"/>
      <c r="J81" s="129">
        <v>149933</v>
      </c>
      <c r="K81" s="219" t="s">
        <v>413</v>
      </c>
      <c r="L81" s="48"/>
      <c r="M81" s="3"/>
      <c r="N81" s="3"/>
      <c r="O81" s="3"/>
      <c r="P81" s="30" t="s">
        <v>628</v>
      </c>
      <c r="Q81" s="96">
        <v>47.9</v>
      </c>
      <c r="R81" s="96">
        <v>17.64</v>
      </c>
      <c r="S81" s="96">
        <v>17.88</v>
      </c>
      <c r="T81" s="96">
        <v>12.38</v>
      </c>
      <c r="U81" s="96">
        <v>47.9</v>
      </c>
      <c r="V81" s="97">
        <v>1</v>
      </c>
      <c r="W81" s="137" t="s">
        <v>212</v>
      </c>
      <c r="X81" s="123" t="s">
        <v>100</v>
      </c>
      <c r="Y81" s="120">
        <v>1</v>
      </c>
      <c r="Z81" s="90"/>
      <c r="AA81" s="90" t="s">
        <v>104</v>
      </c>
      <c r="AB81" s="201" t="s">
        <v>10</v>
      </c>
      <c r="AC81" s="2"/>
      <c r="AD81" s="2"/>
      <c r="AE81" s="137"/>
      <c r="AF81" s="90"/>
      <c r="AG81" s="90"/>
      <c r="AH81" s="201"/>
      <c r="AI81" s="2"/>
      <c r="AJ81" s="2"/>
      <c r="AK81" s="137"/>
      <c r="AL81" s="90"/>
      <c r="AM81" s="90"/>
      <c r="AN81" s="201" t="s">
        <v>10</v>
      </c>
      <c r="AO81" s="30"/>
      <c r="AP81" s="30"/>
      <c r="AQ81" s="205" t="s">
        <v>10</v>
      </c>
    </row>
    <row r="82" spans="1:43" ht="25.5">
      <c r="A82" s="31" t="s">
        <v>319</v>
      </c>
      <c r="B82" s="216">
        <v>106</v>
      </c>
      <c r="C82" s="216">
        <v>11</v>
      </c>
      <c r="D82" s="170" t="s">
        <v>525</v>
      </c>
      <c r="E82" s="217" t="s">
        <v>615</v>
      </c>
      <c r="F82" s="170">
        <v>8314</v>
      </c>
      <c r="G82" s="31" t="s">
        <v>416</v>
      </c>
      <c r="H82" s="170">
        <v>2010</v>
      </c>
      <c r="I82" s="218"/>
      <c r="J82" s="129">
        <v>191069</v>
      </c>
      <c r="K82" s="219" t="s">
        <v>413</v>
      </c>
      <c r="L82" s="3"/>
      <c r="M82" s="3"/>
      <c r="N82" s="3"/>
      <c r="O82" s="3"/>
      <c r="P82" s="30">
        <v>49127</v>
      </c>
      <c r="Q82" s="96">
        <v>52.74</v>
      </c>
      <c r="R82" s="96">
        <v>22.48</v>
      </c>
      <c r="S82" s="96">
        <v>17.88</v>
      </c>
      <c r="T82" s="96">
        <v>12.38</v>
      </c>
      <c r="U82" s="96">
        <v>52.74</v>
      </c>
      <c r="V82" s="97">
        <v>1</v>
      </c>
      <c r="W82" s="137" t="s">
        <v>212</v>
      </c>
      <c r="X82" s="123" t="s">
        <v>100</v>
      </c>
      <c r="Y82" s="120">
        <v>1</v>
      </c>
      <c r="Z82" s="168"/>
      <c r="AA82" s="168" t="s">
        <v>104</v>
      </c>
      <c r="AB82" s="201" t="s">
        <v>10</v>
      </c>
      <c r="AC82" s="169"/>
      <c r="AD82" s="169"/>
      <c r="AE82" s="137"/>
      <c r="AF82" s="90"/>
      <c r="AG82" s="168"/>
      <c r="AH82" s="201"/>
      <c r="AI82" s="169"/>
      <c r="AJ82" s="169"/>
      <c r="AK82" s="137"/>
      <c r="AL82" s="168"/>
      <c r="AM82" s="168"/>
      <c r="AN82" s="201" t="s">
        <v>10</v>
      </c>
      <c r="AO82" s="170"/>
      <c r="AP82" s="170"/>
      <c r="AQ82" s="205" t="s">
        <v>10</v>
      </c>
    </row>
    <row r="83" spans="1:43" ht="38.25">
      <c r="A83" s="31" t="s">
        <v>319</v>
      </c>
      <c r="B83" s="216">
        <v>106</v>
      </c>
      <c r="C83" s="216">
        <v>10</v>
      </c>
      <c r="D83" s="170" t="s">
        <v>523</v>
      </c>
      <c r="E83" s="217" t="s">
        <v>651</v>
      </c>
      <c r="F83" s="170">
        <v>18274</v>
      </c>
      <c r="G83" s="31" t="s">
        <v>417</v>
      </c>
      <c r="H83" s="170">
        <v>2009</v>
      </c>
      <c r="I83" s="220"/>
      <c r="J83" s="129">
        <v>118035</v>
      </c>
      <c r="K83" s="219" t="s">
        <v>413</v>
      </c>
      <c r="L83" s="3"/>
      <c r="M83" s="3"/>
      <c r="N83" s="3"/>
      <c r="O83" s="3"/>
      <c r="P83" s="30">
        <v>49240</v>
      </c>
      <c r="Q83" s="96">
        <v>44.15</v>
      </c>
      <c r="R83" s="96">
        <v>13.89</v>
      </c>
      <c r="S83" s="96">
        <v>17.88</v>
      </c>
      <c r="T83" s="96">
        <v>12.38</v>
      </c>
      <c r="U83" s="96">
        <v>44.15</v>
      </c>
      <c r="V83" s="97">
        <v>1</v>
      </c>
      <c r="W83" s="137" t="s">
        <v>212</v>
      </c>
      <c r="X83" s="123" t="s">
        <v>100</v>
      </c>
      <c r="Y83" s="120">
        <v>1</v>
      </c>
      <c r="Z83" s="168"/>
      <c r="AA83" s="168" t="s">
        <v>104</v>
      </c>
      <c r="AB83" s="201" t="s">
        <v>10</v>
      </c>
      <c r="AC83" s="169"/>
      <c r="AD83" s="169"/>
      <c r="AE83" s="137"/>
      <c r="AF83" s="90"/>
      <c r="AG83" s="168"/>
      <c r="AH83" s="201"/>
      <c r="AI83" s="169"/>
      <c r="AJ83" s="169"/>
      <c r="AK83" s="137"/>
      <c r="AL83" s="168"/>
      <c r="AM83" s="168"/>
      <c r="AN83" s="201" t="s">
        <v>10</v>
      </c>
      <c r="AO83" s="170"/>
      <c r="AP83" s="170"/>
      <c r="AQ83" s="205" t="s">
        <v>10</v>
      </c>
    </row>
    <row r="84" spans="1:43" ht="38.25">
      <c r="A84" s="31" t="s">
        <v>319</v>
      </c>
      <c r="B84" s="216">
        <v>106</v>
      </c>
      <c r="C84" s="221">
        <v>36</v>
      </c>
      <c r="D84" s="182"/>
      <c r="E84" s="222" t="s">
        <v>618</v>
      </c>
      <c r="F84" s="182">
        <v>3323</v>
      </c>
      <c r="G84" s="223" t="s">
        <v>617</v>
      </c>
      <c r="H84" s="182">
        <v>2010</v>
      </c>
      <c r="I84" s="224"/>
      <c r="J84" s="176">
        <v>91925</v>
      </c>
      <c r="K84" s="219" t="s">
        <v>413</v>
      </c>
      <c r="L84" s="177"/>
      <c r="M84" s="177"/>
      <c r="N84" s="177"/>
      <c r="O84" s="177"/>
      <c r="P84" s="178" t="s">
        <v>631</v>
      </c>
      <c r="Q84" s="96">
        <v>41.07</v>
      </c>
      <c r="R84" s="96">
        <v>10.81</v>
      </c>
      <c r="S84" s="96">
        <v>17.88</v>
      </c>
      <c r="T84" s="96">
        <v>12.38</v>
      </c>
      <c r="U84" s="96">
        <v>41.07</v>
      </c>
      <c r="V84" s="97">
        <v>1</v>
      </c>
      <c r="W84" s="137" t="s">
        <v>212</v>
      </c>
      <c r="X84" s="123" t="s">
        <v>100</v>
      </c>
      <c r="Y84" s="120">
        <v>1</v>
      </c>
      <c r="Z84" s="179"/>
      <c r="AA84" s="179" t="s">
        <v>104</v>
      </c>
      <c r="AB84" s="201" t="s">
        <v>10</v>
      </c>
      <c r="AC84" s="180"/>
      <c r="AD84" s="180"/>
      <c r="AE84" s="137"/>
      <c r="AF84" s="181"/>
      <c r="AG84" s="179"/>
      <c r="AH84" s="201"/>
      <c r="AI84" s="180"/>
      <c r="AJ84" s="180"/>
      <c r="AK84" s="137"/>
      <c r="AL84" s="179"/>
      <c r="AM84" s="179"/>
      <c r="AN84" s="201" t="s">
        <v>10</v>
      </c>
      <c r="AO84" s="182"/>
      <c r="AP84" s="182"/>
      <c r="AQ84" s="205" t="s">
        <v>10</v>
      </c>
    </row>
    <row r="85" spans="1:43" ht="38.25">
      <c r="A85" s="31" t="s">
        <v>319</v>
      </c>
      <c r="B85" s="216">
        <v>106</v>
      </c>
      <c r="C85" s="221">
        <v>30</v>
      </c>
      <c r="D85" s="182"/>
      <c r="E85" s="222" t="s">
        <v>619</v>
      </c>
      <c r="F85" s="182">
        <v>11241</v>
      </c>
      <c r="G85" s="223" t="s">
        <v>620</v>
      </c>
      <c r="H85" s="182">
        <v>2010</v>
      </c>
      <c r="I85" s="224"/>
      <c r="J85" s="176">
        <v>167988</v>
      </c>
      <c r="K85" s="219" t="s">
        <v>413</v>
      </c>
      <c r="L85" s="177"/>
      <c r="M85" s="177"/>
      <c r="N85" s="177"/>
      <c r="O85" s="177"/>
      <c r="P85" s="178">
        <v>51442</v>
      </c>
      <c r="Q85" s="96">
        <v>50.02</v>
      </c>
      <c r="R85" s="96">
        <v>19.76</v>
      </c>
      <c r="S85" s="96">
        <v>17.88</v>
      </c>
      <c r="T85" s="96">
        <v>12.38</v>
      </c>
      <c r="U85" s="96">
        <v>50.02</v>
      </c>
      <c r="V85" s="97">
        <v>1</v>
      </c>
      <c r="W85" s="137" t="s">
        <v>212</v>
      </c>
      <c r="X85" s="123" t="s">
        <v>100</v>
      </c>
      <c r="Y85" s="120">
        <v>1</v>
      </c>
      <c r="Z85" s="179"/>
      <c r="AA85" s="179" t="s">
        <v>104</v>
      </c>
      <c r="AB85" s="201" t="s">
        <v>10</v>
      </c>
      <c r="AC85" s="180"/>
      <c r="AD85" s="180"/>
      <c r="AE85" s="137"/>
      <c r="AF85" s="181"/>
      <c r="AG85" s="179"/>
      <c r="AH85" s="201"/>
      <c r="AI85" s="180"/>
      <c r="AJ85" s="180"/>
      <c r="AK85" s="137"/>
      <c r="AL85" s="179"/>
      <c r="AM85" s="179"/>
      <c r="AN85" s="201" t="s">
        <v>10</v>
      </c>
      <c r="AO85" s="182"/>
      <c r="AP85" s="182"/>
      <c r="AQ85" s="205" t="s">
        <v>10</v>
      </c>
    </row>
    <row r="86" spans="1:43" ht="38.25">
      <c r="A86" s="31" t="s">
        <v>319</v>
      </c>
      <c r="B86" s="216">
        <v>106</v>
      </c>
      <c r="C86" s="221">
        <v>11</v>
      </c>
      <c r="D86" s="182"/>
      <c r="E86" s="222" t="s">
        <v>622</v>
      </c>
      <c r="F86" s="182">
        <v>12315</v>
      </c>
      <c r="G86" s="223" t="s">
        <v>621</v>
      </c>
      <c r="H86" s="182">
        <v>2010</v>
      </c>
      <c r="I86" s="224"/>
      <c r="J86" s="176">
        <v>154800</v>
      </c>
      <c r="K86" s="219" t="s">
        <v>413</v>
      </c>
      <c r="L86" s="177"/>
      <c r="M86" s="177"/>
      <c r="N86" s="177"/>
      <c r="O86" s="177"/>
      <c r="P86" s="178">
        <v>51078</v>
      </c>
      <c r="Q86" s="96">
        <v>48.47</v>
      </c>
      <c r="R86" s="96">
        <v>18.21</v>
      </c>
      <c r="S86" s="96">
        <v>17.88</v>
      </c>
      <c r="T86" s="96">
        <v>12.38</v>
      </c>
      <c r="U86" s="96">
        <v>48.47</v>
      </c>
      <c r="V86" s="97">
        <v>1</v>
      </c>
      <c r="W86" s="137" t="s">
        <v>212</v>
      </c>
      <c r="X86" s="123" t="s">
        <v>100</v>
      </c>
      <c r="Y86" s="120">
        <v>1</v>
      </c>
      <c r="Z86" s="179"/>
      <c r="AA86" s="179" t="s">
        <v>104</v>
      </c>
      <c r="AB86" s="201" t="s">
        <v>10</v>
      </c>
      <c r="AC86" s="180"/>
      <c r="AD86" s="180"/>
      <c r="AE86" s="137"/>
      <c r="AF86" s="181"/>
      <c r="AG86" s="179"/>
      <c r="AH86" s="201"/>
      <c r="AI86" s="180"/>
      <c r="AJ86" s="180"/>
      <c r="AK86" s="137"/>
      <c r="AL86" s="179"/>
      <c r="AM86" s="179"/>
      <c r="AN86" s="201" t="s">
        <v>10</v>
      </c>
      <c r="AO86" s="182"/>
      <c r="AP86" s="182"/>
      <c r="AQ86" s="205" t="s">
        <v>10</v>
      </c>
    </row>
    <row r="87" spans="1:43" ht="12.75">
      <c r="A87" s="31" t="s">
        <v>319</v>
      </c>
      <c r="B87" s="216">
        <v>106</v>
      </c>
      <c r="C87" s="221">
        <v>2</v>
      </c>
      <c r="D87" s="182"/>
      <c r="E87" s="222" t="s">
        <v>623</v>
      </c>
      <c r="F87" s="182">
        <v>12057</v>
      </c>
      <c r="G87" s="223" t="s">
        <v>508</v>
      </c>
      <c r="H87" s="182">
        <v>2010</v>
      </c>
      <c r="I87" s="224"/>
      <c r="J87" s="176">
        <v>179400</v>
      </c>
      <c r="K87" s="219" t="s">
        <v>413</v>
      </c>
      <c r="L87" s="177"/>
      <c r="M87" s="177"/>
      <c r="N87" s="177"/>
      <c r="O87" s="177"/>
      <c r="P87" s="178" t="s">
        <v>629</v>
      </c>
      <c r="Q87" s="96">
        <v>51.37</v>
      </c>
      <c r="R87" s="96">
        <v>21.11</v>
      </c>
      <c r="S87" s="96">
        <v>17.88</v>
      </c>
      <c r="T87" s="96">
        <v>12.38</v>
      </c>
      <c r="U87" s="96">
        <v>51.37</v>
      </c>
      <c r="V87" s="97">
        <v>1</v>
      </c>
      <c r="W87" s="137" t="s">
        <v>212</v>
      </c>
      <c r="X87" s="123" t="s">
        <v>100</v>
      </c>
      <c r="Y87" s="120">
        <v>1</v>
      </c>
      <c r="Z87" s="179"/>
      <c r="AA87" s="179" t="s">
        <v>104</v>
      </c>
      <c r="AB87" s="201" t="s">
        <v>10</v>
      </c>
      <c r="AC87" s="180"/>
      <c r="AD87" s="180"/>
      <c r="AE87" s="137"/>
      <c r="AF87" s="181"/>
      <c r="AG87" s="179"/>
      <c r="AH87" s="201"/>
      <c r="AI87" s="180"/>
      <c r="AJ87" s="180"/>
      <c r="AK87" s="137"/>
      <c r="AL87" s="179"/>
      <c r="AM87" s="179"/>
      <c r="AN87" s="201" t="s">
        <v>10</v>
      </c>
      <c r="AO87" s="182"/>
      <c r="AP87" s="182"/>
      <c r="AQ87" s="205" t="s">
        <v>10</v>
      </c>
    </row>
    <row r="88" spans="1:43" ht="51">
      <c r="A88" s="31" t="s">
        <v>319</v>
      </c>
      <c r="B88" s="216">
        <v>106</v>
      </c>
      <c r="C88" s="221">
        <v>40</v>
      </c>
      <c r="D88" s="182"/>
      <c r="E88" s="222" t="s">
        <v>168</v>
      </c>
      <c r="F88" s="182">
        <v>412</v>
      </c>
      <c r="G88" s="223" t="s">
        <v>624</v>
      </c>
      <c r="H88" s="182">
        <v>2010</v>
      </c>
      <c r="I88" s="224"/>
      <c r="J88" s="176">
        <v>209563.86</v>
      </c>
      <c r="K88" s="219" t="s">
        <v>413</v>
      </c>
      <c r="L88" s="177"/>
      <c r="M88" s="177"/>
      <c r="N88" s="177"/>
      <c r="O88" s="177"/>
      <c r="P88" s="178" t="s">
        <v>630</v>
      </c>
      <c r="Q88" s="96">
        <v>54.91</v>
      </c>
      <c r="R88" s="96">
        <v>24.65</v>
      </c>
      <c r="S88" s="96">
        <v>17.88</v>
      </c>
      <c r="T88" s="96">
        <v>12.38</v>
      </c>
      <c r="U88" s="96">
        <v>54.91</v>
      </c>
      <c r="V88" s="97">
        <v>1</v>
      </c>
      <c r="W88" s="137" t="s">
        <v>212</v>
      </c>
      <c r="X88" s="123" t="s">
        <v>100</v>
      </c>
      <c r="Y88" s="120">
        <v>1</v>
      </c>
      <c r="Z88" s="179"/>
      <c r="AA88" s="179" t="s">
        <v>104</v>
      </c>
      <c r="AB88" s="201" t="s">
        <v>10</v>
      </c>
      <c r="AC88" s="180"/>
      <c r="AD88" s="180"/>
      <c r="AE88" s="137"/>
      <c r="AF88" s="181"/>
      <c r="AG88" s="179"/>
      <c r="AH88" s="201"/>
      <c r="AI88" s="180"/>
      <c r="AJ88" s="180"/>
      <c r="AK88" s="137"/>
      <c r="AL88" s="179"/>
      <c r="AM88" s="179"/>
      <c r="AN88" s="201" t="s">
        <v>10</v>
      </c>
      <c r="AO88" s="182"/>
      <c r="AP88" s="182"/>
      <c r="AQ88" s="205" t="s">
        <v>10</v>
      </c>
    </row>
    <row r="89" spans="1:43" ht="25.5">
      <c r="A89" s="31" t="s">
        <v>319</v>
      </c>
      <c r="B89" s="216">
        <v>106</v>
      </c>
      <c r="C89" s="221">
        <v>39</v>
      </c>
      <c r="D89" s="182"/>
      <c r="E89" s="222" t="s">
        <v>626</v>
      </c>
      <c r="F89" s="182">
        <v>18801</v>
      </c>
      <c r="G89" s="223" t="s">
        <v>625</v>
      </c>
      <c r="H89" s="182">
        <v>2010</v>
      </c>
      <c r="I89" s="224"/>
      <c r="J89" s="176">
        <v>901938</v>
      </c>
      <c r="K89" s="219" t="s">
        <v>413</v>
      </c>
      <c r="L89" s="177"/>
      <c r="M89" s="177"/>
      <c r="N89" s="177"/>
      <c r="O89" s="177"/>
      <c r="P89" s="178">
        <v>50846</v>
      </c>
      <c r="Q89" s="96">
        <v>136.37</v>
      </c>
      <c r="R89" s="96">
        <v>106.11</v>
      </c>
      <c r="S89" s="96">
        <v>17.88</v>
      </c>
      <c r="T89" s="96">
        <v>12.38</v>
      </c>
      <c r="U89" s="96">
        <v>136.37</v>
      </c>
      <c r="V89" s="97">
        <v>1</v>
      </c>
      <c r="W89" s="137" t="s">
        <v>212</v>
      </c>
      <c r="X89" s="123" t="s">
        <v>100</v>
      </c>
      <c r="Y89" s="120">
        <v>1</v>
      </c>
      <c r="Z89" s="179"/>
      <c r="AA89" s="179" t="s">
        <v>104</v>
      </c>
      <c r="AB89" s="201" t="s">
        <v>10</v>
      </c>
      <c r="AC89" s="180"/>
      <c r="AD89" s="180"/>
      <c r="AE89" s="137"/>
      <c r="AF89" s="181"/>
      <c r="AG89" s="179"/>
      <c r="AH89" s="201"/>
      <c r="AI89" s="180"/>
      <c r="AJ89" s="180"/>
      <c r="AK89" s="137"/>
      <c r="AL89" s="179"/>
      <c r="AM89" s="179"/>
      <c r="AN89" s="201" t="s">
        <v>10</v>
      </c>
      <c r="AO89" s="182"/>
      <c r="AP89" s="182"/>
      <c r="AQ89" s="205" t="s">
        <v>10</v>
      </c>
    </row>
    <row r="90" spans="1:43" ht="13.5" thickBot="1">
      <c r="A90" s="161" t="s">
        <v>319</v>
      </c>
      <c r="B90" s="225">
        <v>106</v>
      </c>
      <c r="C90" s="225">
        <v>12</v>
      </c>
      <c r="D90" s="187" t="s">
        <v>536</v>
      </c>
      <c r="E90" s="164" t="s">
        <v>616</v>
      </c>
      <c r="F90" s="187">
        <v>3317</v>
      </c>
      <c r="G90" s="161" t="s">
        <v>418</v>
      </c>
      <c r="H90" s="187">
        <v>2010</v>
      </c>
      <c r="I90" s="226"/>
      <c r="J90" s="183">
        <v>133200</v>
      </c>
      <c r="K90" s="227" t="s">
        <v>413</v>
      </c>
      <c r="L90" s="184"/>
      <c r="M90" s="184"/>
      <c r="N90" s="184"/>
      <c r="O90" s="184"/>
      <c r="P90" s="156">
        <v>50651</v>
      </c>
      <c r="Q90" s="124">
        <v>45.93</v>
      </c>
      <c r="R90" s="124">
        <v>15.67</v>
      </c>
      <c r="S90" s="124">
        <v>17.88</v>
      </c>
      <c r="T90" s="124">
        <v>12.38</v>
      </c>
      <c r="U90" s="124">
        <v>45.93</v>
      </c>
      <c r="V90" s="125">
        <v>1</v>
      </c>
      <c r="W90" s="138" t="s">
        <v>212</v>
      </c>
      <c r="X90" s="123" t="s">
        <v>100</v>
      </c>
      <c r="Y90" s="206">
        <v>1</v>
      </c>
      <c r="Z90" s="185"/>
      <c r="AA90" s="185" t="s">
        <v>104</v>
      </c>
      <c r="AB90" s="207" t="s">
        <v>10</v>
      </c>
      <c r="AC90" s="186"/>
      <c r="AD90" s="186"/>
      <c r="AE90" s="138"/>
      <c r="AF90" s="167"/>
      <c r="AG90" s="185"/>
      <c r="AH90" s="207"/>
      <c r="AI90" s="186"/>
      <c r="AJ90" s="186"/>
      <c r="AK90" s="138"/>
      <c r="AL90" s="185"/>
      <c r="AM90" s="185"/>
      <c r="AN90" s="207" t="s">
        <v>10</v>
      </c>
      <c r="AO90" s="187"/>
      <c r="AP90" s="187"/>
      <c r="AQ90" s="208" t="s">
        <v>10</v>
      </c>
    </row>
    <row r="91" spans="1:39" ht="12.75">
      <c r="A91" s="188"/>
      <c r="B91" s="189"/>
      <c r="C91" s="190"/>
      <c r="D91" s="191"/>
      <c r="E91" s="192"/>
      <c r="F91" s="193"/>
      <c r="G91" s="191"/>
      <c r="H91" s="191"/>
      <c r="I91" s="191"/>
      <c r="J91" s="194"/>
      <c r="K91" s="189"/>
      <c r="L91" s="191"/>
      <c r="M91" s="195"/>
      <c r="N91" s="195"/>
      <c r="O91" s="195"/>
      <c r="X91" s="196"/>
      <c r="Y91" s="197"/>
      <c r="Z91" s="197"/>
      <c r="AA91" s="197"/>
      <c r="AB91" s="202"/>
      <c r="AC91" s="197"/>
      <c r="AD91" s="197"/>
      <c r="AE91" s="202"/>
      <c r="AF91" s="197"/>
      <c r="AG91" s="197"/>
      <c r="AH91" s="202"/>
      <c r="AI91" s="197"/>
      <c r="AJ91" s="197"/>
      <c r="AK91" s="202"/>
      <c r="AL91" s="197"/>
      <c r="AM91" s="197"/>
    </row>
    <row r="92" spans="1:39" ht="12.75">
      <c r="A92" s="139"/>
      <c r="B92" s="139"/>
      <c r="C92" s="139"/>
      <c r="D92" s="139"/>
      <c r="E92" s="139"/>
      <c r="F92" s="139"/>
      <c r="G92" s="139"/>
      <c r="H92" s="139"/>
      <c r="I92" s="139"/>
      <c r="K92" s="198"/>
      <c r="L92" s="139"/>
      <c r="M92" s="139"/>
      <c r="N92" s="139"/>
      <c r="O92" s="139"/>
      <c r="X92" s="196"/>
      <c r="Y92" s="197"/>
      <c r="Z92" s="197"/>
      <c r="AA92" s="197"/>
      <c r="AB92" s="202"/>
      <c r="AC92" s="197"/>
      <c r="AD92" s="197"/>
      <c r="AE92" s="202"/>
      <c r="AF92" s="197"/>
      <c r="AG92" s="197"/>
      <c r="AH92" s="202"/>
      <c r="AI92" s="197"/>
      <c r="AJ92" s="197"/>
      <c r="AK92" s="202"/>
      <c r="AL92" s="197"/>
      <c r="AM92" s="197"/>
    </row>
    <row r="93" spans="1:39" ht="12.75">
      <c r="A93" s="231" t="s">
        <v>388</v>
      </c>
      <c r="B93" s="231"/>
      <c r="C93" s="231"/>
      <c r="D93" s="231"/>
      <c r="E93" s="231"/>
      <c r="F93" s="231"/>
      <c r="G93" s="139"/>
      <c r="H93" s="139"/>
      <c r="I93" s="139"/>
      <c r="K93" s="235" t="s">
        <v>387</v>
      </c>
      <c r="L93" s="231"/>
      <c r="M93" s="231"/>
      <c r="N93" s="231"/>
      <c r="O93" s="231"/>
      <c r="X93" s="196"/>
      <c r="Y93" s="197"/>
      <c r="Z93" s="197"/>
      <c r="AA93" s="197"/>
      <c r="AB93" s="202"/>
      <c r="AC93" s="197"/>
      <c r="AD93" s="197"/>
      <c r="AE93" s="202"/>
      <c r="AF93" s="197"/>
      <c r="AG93" s="197"/>
      <c r="AH93" s="202"/>
      <c r="AI93" s="197"/>
      <c r="AJ93" s="197"/>
      <c r="AK93" s="202"/>
      <c r="AL93" s="197"/>
      <c r="AM93" s="197"/>
    </row>
    <row r="94" spans="1:39" ht="12.75">
      <c r="A94" s="139"/>
      <c r="B94" s="139"/>
      <c r="C94" s="139"/>
      <c r="D94" s="139"/>
      <c r="E94" s="139"/>
      <c r="F94" s="139"/>
      <c r="G94" s="139"/>
      <c r="H94" s="139"/>
      <c r="I94" s="139"/>
      <c r="K94" s="198"/>
      <c r="L94" s="139"/>
      <c r="M94" s="139"/>
      <c r="N94" s="139"/>
      <c r="O94" s="139"/>
      <c r="X94" s="196"/>
      <c r="Y94" s="197"/>
      <c r="Z94" s="197"/>
      <c r="AA94" s="197"/>
      <c r="AB94" s="202"/>
      <c r="AC94" s="197"/>
      <c r="AD94" s="197"/>
      <c r="AE94" s="202"/>
      <c r="AF94" s="197"/>
      <c r="AG94" s="197"/>
      <c r="AH94" s="202"/>
      <c r="AI94" s="197"/>
      <c r="AJ94" s="197"/>
      <c r="AK94" s="202"/>
      <c r="AL94" s="197"/>
      <c r="AM94" s="197"/>
    </row>
    <row r="95" spans="1:15" ht="12.75">
      <c r="A95" s="231"/>
      <c r="B95" s="231"/>
      <c r="C95" s="231"/>
      <c r="D95" s="231"/>
      <c r="E95" s="231"/>
      <c r="F95" s="139"/>
      <c r="G95" s="139"/>
      <c r="H95" s="139"/>
      <c r="I95" s="139"/>
      <c r="K95" s="139"/>
      <c r="L95" s="139"/>
      <c r="M95" s="139"/>
      <c r="N95" s="139"/>
      <c r="O95" s="139"/>
    </row>
    <row r="96" spans="1:15" ht="12.75">
      <c r="A96" s="139"/>
      <c r="B96" s="139"/>
      <c r="C96" s="139"/>
      <c r="D96" s="139"/>
      <c r="E96" s="139"/>
      <c r="F96" s="139"/>
      <c r="G96" s="139"/>
      <c r="H96" s="139"/>
      <c r="I96" s="139"/>
      <c r="K96" s="139"/>
      <c r="L96" s="139"/>
      <c r="M96" s="139"/>
      <c r="N96" s="139"/>
      <c r="O96" s="139"/>
    </row>
  </sheetData>
  <sheetProtection/>
  <mergeCells count="6">
    <mergeCell ref="Y3:AQ3"/>
    <mergeCell ref="A95:E95"/>
    <mergeCell ref="R3:U3"/>
    <mergeCell ref="A1:G1"/>
    <mergeCell ref="A93:F93"/>
    <mergeCell ref="K93:O93"/>
  </mergeCells>
  <hyperlinks>
    <hyperlink ref="X5" r:id="rId1" display="http://www.ijs.si/ijsw/Objave"/>
    <hyperlink ref="X6:X90" r:id="rId2" display="http://www.ijs.si/ijsw/Objave"/>
  </hyperlinks>
  <printOptions/>
  <pageMargins left="0.24" right="0.2" top="1" bottom="1" header="0" footer="0"/>
  <pageSetup horizontalDpi="600" verticalDpi="600" orientation="landscape" paperSize="9" scale="22" r:id="rId3"/>
  <rowBreaks count="2" manualBreakCount="2">
    <brk id="69" max="43" man="1"/>
    <brk id="96" max="4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Joze</dc:creator>
  <cp:keywords/>
  <dc:description/>
  <cp:lastModifiedBy>Mitja Tomažič</cp:lastModifiedBy>
  <cp:lastPrinted>2010-12-08T12:48:19Z</cp:lastPrinted>
  <dcterms:created xsi:type="dcterms:W3CDTF">2009-06-15T12:06:31Z</dcterms:created>
  <dcterms:modified xsi:type="dcterms:W3CDTF">2011-02-18T11:36:22Z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