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91" windowWidth="27420" windowHeight="11760" activeTab="0"/>
  </bookViews>
  <sheets>
    <sheet name="List1" sheetId="1" r:id="rId1"/>
    <sheet name="List2" sheetId="2" r:id="rId2"/>
    <sheet name="List3" sheetId="3" r:id="rId3"/>
  </sheets>
  <definedNames>
    <definedName name="_xlnm.Print_Area" localSheetId="0">'List1'!$A$1:$AQ$37</definedName>
  </definedNames>
  <calcPr fullCalcOnLoad="1"/>
</workbook>
</file>

<file path=xl/sharedStrings.xml><?xml version="1.0" encoding="utf-8"?>
<sst xmlns="http://schemas.openxmlformats.org/spreadsheetml/2006/main" count="570" uniqueCount="297">
  <si>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</si>
  <si>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</si>
  <si>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</si>
  <si>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</si>
  <si>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</si>
  <si>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</si>
  <si>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</si>
  <si>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</si>
  <si>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</si>
  <si>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</si>
  <si>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</si>
  <si>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</si>
  <si>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</si>
  <si>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</si>
  <si>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</si>
  <si>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</si>
  <si>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</si>
  <si>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</si>
  <si>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</si>
  <si>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</si>
  <si>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</si>
  <si>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</si>
  <si>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</si>
  <si>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</si>
  <si>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</si>
  <si>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</si>
  <si>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</si>
  <si>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</si>
  <si>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</si>
  <si>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</si>
  <si>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</si>
  <si>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</si>
  <si>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</si>
  <si>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</si>
  <si>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</si>
  <si>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</si>
  <si>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Univerza v Ljubljani, Fakulteta za strojništvo</t>
  </si>
  <si>
    <t>0782-034</t>
  </si>
  <si>
    <t>P2-0223</t>
  </si>
  <si>
    <t>prof.dr.I.Golobič</t>
  </si>
  <si>
    <t>Hitrotekoči sistem za spremljanje dinamičnih in termičnih procesov</t>
  </si>
  <si>
    <t>Fast speed fluid system for monitoring dynamical and thermo processes</t>
  </si>
  <si>
    <t>Paket 11</t>
  </si>
  <si>
    <t>Preko spletnega ali e-mail kontakta iztok.golobic@fs.uni-lj.si je oprema skupaj z operaterjem razpoložljiva z najavo vsaj  3 dni pred snemanjem</t>
  </si>
  <si>
    <t>0782-004</t>
  </si>
  <si>
    <t>P2-0241</t>
  </si>
  <si>
    <t>i.profd.r.E.Govekar</t>
  </si>
  <si>
    <t>Sistem za vizualno karakterizacijo obdelovalnih procesov in parametrov</t>
  </si>
  <si>
    <t>System for visual characterisation of manufacturing</t>
  </si>
  <si>
    <t>0782-015</t>
  </si>
  <si>
    <t>P2-0182</t>
  </si>
  <si>
    <t>prof.dr.M.Fajdiga</t>
  </si>
  <si>
    <t>Računalniška oprema za razvojna vrednotenja</t>
  </si>
  <si>
    <t xml:space="preserve">Computer equipment for evaluation development </t>
  </si>
  <si>
    <t>0782-016</t>
  </si>
  <si>
    <t>P2-0231</t>
  </si>
  <si>
    <t>prof.dr.J.Vižintin</t>
  </si>
  <si>
    <t>Naprava za raziskavo fretinga s pripradajočo opremo za analizo površin</t>
  </si>
  <si>
    <t>Fretting test rig with equipment for contact surface analysis</t>
  </si>
  <si>
    <t>0782-005</t>
  </si>
  <si>
    <t>P2-0270</t>
  </si>
  <si>
    <t>prof.dr.J.Možina</t>
  </si>
  <si>
    <t>Laserski izvori z opremo</t>
  </si>
  <si>
    <t>Laser sources with equipment</t>
  </si>
  <si>
    <t>Naprava za analizo degredacije biološko razgradljivih olj</t>
  </si>
  <si>
    <t>Instrumentation for degradation stability analysis of biodegradable oils</t>
  </si>
  <si>
    <t>0782-010 0782-011</t>
  </si>
  <si>
    <t>P2-0248</t>
  </si>
  <si>
    <t>prof.dr.K.Kuzman/prof.dr.M.Junkar</t>
  </si>
  <si>
    <t>807;    9006</t>
  </si>
  <si>
    <t>Sistem za celovito zasledovanje in vrednotenje izdelovalnih procesov</t>
  </si>
  <si>
    <t>2003/2004</t>
  </si>
  <si>
    <t xml:space="preserve">System for comprehensive processes monitoring and evaluation of manufactoring processes </t>
  </si>
  <si>
    <t>0782-007</t>
  </si>
  <si>
    <t>P2-0263</t>
  </si>
  <si>
    <t>prof.dr.M.Boltežar</t>
  </si>
  <si>
    <t>P2-0167</t>
  </si>
  <si>
    <t>0782-002</t>
  </si>
  <si>
    <t>prof.dr.F.Kosel</t>
  </si>
  <si>
    <t>0782-028</t>
  </si>
  <si>
    <t>P2-0264</t>
  </si>
  <si>
    <t>prof.dr.I.Emri</t>
  </si>
  <si>
    <t>Sistem za analizo mikrodeformacij submikronskih vlaken pri termomehanskem obremenjevanju s pulznim laserjem</t>
  </si>
  <si>
    <t>System for analayzing of microdeformations submicronic fibers by thermo-mechanical loading with pulse laser</t>
  </si>
  <si>
    <t>0782-033</t>
  </si>
  <si>
    <t>prof.dr.B.Širok</t>
  </si>
  <si>
    <t>Dvokomponentni laserski Dopplerjev anemometer</t>
  </si>
  <si>
    <t>Two component lase Doppler anemometer</t>
  </si>
  <si>
    <t>0782-030</t>
  </si>
  <si>
    <t>prof.dr.J.Grum</t>
  </si>
  <si>
    <t>Sistem za popis integritete površin po mehanski in toplotni obdelavi</t>
  </si>
  <si>
    <t>System for survey of surface integrity after mechanical and thermo processing</t>
  </si>
  <si>
    <t>0782-014</t>
  </si>
  <si>
    <t>i.prof.dr.M.Nagode</t>
  </si>
  <si>
    <t xml:space="preserve">Eksperimentalna oprema za verifikacijo obratovalne trdnosti </t>
  </si>
  <si>
    <t>Zwick HB100 in Zwick T1-FR005TEW.A50</t>
  </si>
  <si>
    <t>Modificiran ekstruder z regulacijo termo-mehanske obremenitve materiala</t>
  </si>
  <si>
    <t>Modificated extrudor with regulation of thermo-mechanical load of material</t>
  </si>
  <si>
    <t>Merilna in računalniška oprema za specialna razvojna vrednotenja</t>
  </si>
  <si>
    <t>Mesurement and CAE equipment for special R&amp;D evaluations</t>
  </si>
  <si>
    <t>Oprema za raziskave in karakterizacijo obrabnih mehanizmov na področju nanotribologije</t>
  </si>
  <si>
    <t xml:space="preserve">Equipment for investigation and characterization of wear nano-tribological mechanisms </t>
  </si>
  <si>
    <t>0782-019</t>
  </si>
  <si>
    <t>P2-0256</t>
  </si>
  <si>
    <t>prof.dr.J.Duhovnik</t>
  </si>
  <si>
    <t>Laserski merilnik</t>
  </si>
  <si>
    <t>2005/2006</t>
  </si>
  <si>
    <t>Laser scanner Kreon Zephyr KZ 50</t>
  </si>
  <si>
    <t>0782-018</t>
  </si>
  <si>
    <t>P2-0109</t>
  </si>
  <si>
    <t>prof.dr.I.Prebil</t>
  </si>
  <si>
    <t>Merilni sistem za 3D analizo dinamike vožnje vozil in gibanja potnikov v vozilih ter za analizo geometrije voznih površin</t>
  </si>
  <si>
    <t>Measurement system for driving dynamics, vehicle occupant motion, and driving surface geometry analysis</t>
  </si>
  <si>
    <t>Temperaturna komora z zahtevanim priborom, merilno in programsko opremo za mehansko analizo inteligentnih gradiv</t>
  </si>
  <si>
    <t>Temperature chamber with required equipment, mesurament and programm equipment for analyzing intelligent elements</t>
  </si>
  <si>
    <t>Laserska izvora z opremo</t>
  </si>
  <si>
    <t>Izvor vibracij srednje moči</t>
  </si>
  <si>
    <t>Elektrodinamični stresalnik LDS V875-SPA 440K</t>
  </si>
  <si>
    <t>i.prof.dr.E.Govekar</t>
  </si>
  <si>
    <t>Sistem za karakterizacijo tehnoloških procesov</t>
  </si>
  <si>
    <t>2004/2005</t>
  </si>
  <si>
    <t>System for characterization of technological processes</t>
  </si>
  <si>
    <t>0782-009</t>
  </si>
  <si>
    <t>prof.dr.A.Poredoš/prof.dr.V.Butala</t>
  </si>
  <si>
    <t>6415;     9129</t>
  </si>
  <si>
    <t>Merilna oprema za merjenje temparaturnih polj (termovizijska kamera)</t>
  </si>
  <si>
    <t>FLIR ThermaCAM S65 -FLIR Systems</t>
  </si>
  <si>
    <t>Laserski izvori in mikroobdelovalni sistemi</t>
  </si>
  <si>
    <t>Laser sources and microprocessing systems</t>
  </si>
  <si>
    <t>Kavitacijski tunel</t>
  </si>
  <si>
    <t xml:space="preserve"> Cavitation tunnel</t>
  </si>
  <si>
    <t>Sistem za refunkcionalizacijo konstrukcijskih polimerov</t>
  </si>
  <si>
    <t>2007/2008</t>
  </si>
  <si>
    <t>System for refunctionanalayzing of construction polymers</t>
  </si>
  <si>
    <t>Temperaturna komora za stresalnik</t>
  </si>
  <si>
    <t xml:space="preserve">Temperature chamber </t>
  </si>
  <si>
    <t>0782-026</t>
  </si>
  <si>
    <t>P2-0354</t>
  </si>
  <si>
    <t>prof.dr.M.Čudina</t>
  </si>
  <si>
    <t>Akustična kamera s sistemom za modeliranje širjenja hrupa v prostoru in okolju</t>
  </si>
  <si>
    <t>Acustic camera with system for modeliring the spread of noise in place and environment</t>
  </si>
  <si>
    <t xml:space="preserve">Merilna oprema za on-line diagnosticiranje okvar na rotirajočih strojih </t>
  </si>
  <si>
    <t>System for on-line detection and diagnostics of failures on rotating machines</t>
  </si>
  <si>
    <t>prof. dr. Vižintin</t>
  </si>
  <si>
    <t>Paket 12</t>
  </si>
  <si>
    <t>Paket 14</t>
  </si>
  <si>
    <t>Direktni kontakt s skrbnikom; za vsak primer posebej</t>
  </si>
  <si>
    <t>Oprema se uporablja za vizualizacijo procesov v vidnem in infrardečem spektru.</t>
  </si>
  <si>
    <t>Spremljanje hitrih in izjemno hitrih pojavov v laboratorijskem, industrijskem in naravnem okolju ob snemanju z več deset tisoč slik na sekundo. Omogočeno snemanje tudi preko mikroskopa do 1500 kratne povačave.</t>
  </si>
  <si>
    <t>Merilna in računalniška oprema, ki je bila kupljena v sklopu paketa 11, je namenjena izključno za eksperimentalno in numerično vrednotenje zdržljivosti konstrukcij, ki so obremenjene z vibracijami in naključnimi dinamičnimi obremenitvami v malocikličnem in velikocikličnem področju. Eksperimentalna oprema obsega pospeškomerje in mikrofone z ojačevalci naboja,  senzorje za merjenje sil in deformacij z ustrezno opremo za kondicioniranje signalov ter programsko in strojno opremo za procesiranje izmerjenih signalov. Oprema za numerično vrednotenje obsega univerzalno programsko opremo za izvajanje simulacij statičnih, tranzientnih in dinamičnih obremenitev konstrukcij ter ustrezno strojno opremo za izvajanje numeričnih simulacij.</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</si>
  <si>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</si>
  <si>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Lasersik izvori z opremo so namenjeni raziskavam laserskih obdelovalnih procesov in laserskih merilnih metod</t>
  </si>
  <si>
    <t>Naprava je namenjena analizi obstojnosti biološko razgradljivih olj in drugih olj in masti, s poudarkom na degradacijski stabilnosti. .</t>
  </si>
  <si>
    <t>Oprema je namenjena meritvam hitrosti toka tekočin. Moč laserja znaša 5W. Merilna sonda uporablja optična vlakna. Možna je uporaba v vrtečih sistemih.</t>
  </si>
  <si>
    <t>SEM - elektronska mikroskopija,EDS analiza,WDS analiza;Natezni preizkus do 45 kN upogibni  in tlačni preizkus, preizkušanje lepljenih in varjenih spojev, preizkušanje dinamične trdnosti, določanje da/dn oz.hitrosti širjenja razpok, določanje odpornosti materialov in površinskih zaščitnih slojev proti koroziji. Možnost uporabe različnih vrst korozivnih medijev z različno koncentracijo.</t>
  </si>
  <si>
    <t>Oprema je namenjena statičnim (do 5 kN) in dinamičnim (do 100 kN) testiranjem preskušancev iz gume ter zračnim vzmetem. Na razpolago je temperaturna komora od -80 °C do 250 °C.</t>
  </si>
  <si>
    <t>Ekstrudor je namenjen ekstrudiranju prahu in granul plastike pri temperaturnem območju med sobno temp. in 400 °C. Ekstrudiran material ima lahko sledeče oblike: -valj ø6mm dolžine do 180mm</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</si>
  <si>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</si>
  <si>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</si>
  <si>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 xml:space="preserve">Oprema je namenjena raziskavam s področja merjenja oblike prostih površin. </t>
  </si>
  <si>
    <t>Merjenje geolokacije vozila, merjenje pospeškov na več mestih v vozilu ali na potniku v njem, merjenje hitrosti vozila, merjenje pomikov določenih sistemov v vozilu (npr. obešenja koles), snemanje slike/videoposnetka vozišča/potnikov/sistemov na vozilu, generiranje modelov voznih ploskev</t>
  </si>
  <si>
    <t>Uporablja se za analizo mehanskih lastnosti gradiv.</t>
  </si>
  <si>
    <t>Vibracijsko stresanje izdelkov, amplituda sile pri sinusnem obremenjevanju je 35 000 N. Kontroler omogoča sine-sweep testiranje, širokospektralno-naključno kot tudi udarno testiranje.</t>
  </si>
  <si>
    <t xml:space="preserve">Oprema se uporablja pri zajemanju in analizi podatkov </t>
  </si>
  <si>
    <t>Termokamera za brezdotično merjenje površinskih temperatur. Dodatne informacije Mitja Mazej, Fakulteta za strojništvo, tel. 01 4771103</t>
  </si>
  <si>
    <t>Oprema je namenjena predvsem raziskavam in razvoju vlakenskih laserjev.</t>
  </si>
  <si>
    <r>
      <t>Kavitacijski tunel omogoča meritve pri pretokih do 100 m</t>
    </r>
    <r>
      <rPr>
        <vertAlign val="superscript"/>
        <sz val="10"/>
        <rFont val="Arial"/>
        <family val="2"/>
      </rPr>
      <t>3</t>
    </r>
    <r>
      <rPr>
        <sz val="10"/>
        <rFont val="Arial"/>
        <family val="0"/>
      </rPr>
      <t>/h. Velikost testnega dela znaša 1000x100x100 mm. Kavitacijski tunel nudi možnost dela pri temperaturah do 80°C. Omogočeno je posnemanje vseh integralnih parametrov postaje.</t>
    </r>
  </si>
  <si>
    <t>Temperaturna komora omogoča izvedno temperaturnega obremenjevanja sočasno z vibracijskim preizkušanjem v območju od -70 st. C do 180 st. C s temp. gradientom 5 st./minuto.</t>
  </si>
  <si>
    <t>Z akustiočno kamero je možno identificirati, locirati in okarakterizirati vire hrupa po frekvenci in času in sicer tako znotraj industrijskega obrata, npr. proizvodne hale, kakor tudi zunaj hale oz. tovarne, npr. toplarne.</t>
  </si>
  <si>
    <t xml:space="preserve">Merilni sistem služi sprotnemu spremljanju stanja rotirajočih elementov raziskovanega stroja, kar vključuje merjenje električnih veličin, števila vrtljajev, vibracij, temperature, hrupa in karakteristik hladilno-mazalnega sredstva. Oprema zajema instrumente za zajem in analizo signalov vibracij, zraka in olja. </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</si>
  <si>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</si>
  <si>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Naprava za merjenje debelin "in-situ" mejnih mazalnih  filmov v rangu nanometrske skale</t>
  </si>
  <si>
    <t>Naprava za izvajanje prilagojenih triboloških testov</t>
  </si>
  <si>
    <t>Interchangeable machine for adjustable tribological testing</t>
  </si>
  <si>
    <t>Traction machine for “in-situ” measurement of boundary lubricating films on nanoscale range</t>
  </si>
  <si>
    <t>Oprema je dostopna v laboratoriju in je na razpolago večim souporabnikom Fakultete pod nadzorom usposobljenega člana Raziskovalne skupine. Kontakt: edvard.govekar@fs.uni-lj.si</t>
  </si>
  <si>
    <t>Do opreme imajo dostop partnerji razvojnega centra CRV ter ostali partnerji laboratorija LAVEK na UL-FS, s katerimi sodelujemo na skupnih razvojnih in raziskovalnih projektih. Kontakt: matija.fajdiga@fs.uni-lj.si</t>
  </si>
  <si>
    <t>Oprema je na razpolago na CTD, Bogišičeva 8 po predhodnem dogovoru. Kontakt: jozef.vizintin@fs.uni-lj.si</t>
  </si>
  <si>
    <t>Dostop do opreme je v domeni vodje Laboratorija. Kontakt: janez.mozina@fs.uni-lj.si</t>
  </si>
  <si>
    <t>Sistem se uporablja za generiranje višjih tlakov  vodnega curka na 400 MP, merjenje preoblikovalnih lastnosti in zasledovanje preoblikovalnih procesov.Oprema se uporablja pri raziskavah na področju hladnega rezanje z vodnim curkom, določevanja preoblikovalnih lastnosti pločevinin masivnih materialov ter za zasledovanje preoblikovalnih procesov. (50% prof. Kuzman, 50% prof Junkar)</t>
  </si>
  <si>
    <t>Oprema je dostopna med delovnim časom, tako za pedagoške,kot raziskovalne in industrijske aplikacije. Kontakt: karl.kuzman@fs.uni-lj.si in mihael.junkar@fs.uni-lj.si</t>
  </si>
  <si>
    <t>Dostop do opreme je v domeni vodje Laboratorija. Kontakt: cem@fs.uni-lj.si</t>
  </si>
  <si>
    <t>Oprema je na voljo po dogovoru z vodjo laboratorija. Opremo je možno najeti stupaj z operaterjem. Kontakt: brane.sirok@fs.uni-lj.si</t>
  </si>
  <si>
    <t xml:space="preserve">Ponedeljek - petek,  kadar oprema ni zasedena zaradi vaj. Kontakt: janez.grum@fs.uni-lj.si </t>
  </si>
  <si>
    <t>V zvezi s postopkom in pogoji se obrnite na skrbnika opreme. Kontakt: marko.nagode@fs.uni-lj.si</t>
  </si>
  <si>
    <t xml:space="preserve"> možen v skladu z dogovorom, kontakt: cem@fs.uni-lj.si</t>
  </si>
  <si>
    <t xml:space="preserve">Oprema je na razpolago na CTD, Bogišičeva 8 po predhodnem dogovoru. Kontakt: jozef.vizintin@fs.uni-lj.si </t>
  </si>
  <si>
    <t>Direkten kontakt s skrbnikom, vsak primer obravnava posebej. Kontakt: joze.duhovnik@fs.uni-lj.si</t>
  </si>
  <si>
    <t>Oprema je na voljo po predhodnem dogovoru. Možna je uporaba celotnega sistema ali posameznih delov. Kontakt ivan.prebil@fs.uni-lj.si</t>
  </si>
  <si>
    <t>Dostop do opreme je v domeni vodje Laboratorija. Kontakt franc.kosel@fs.uni-lj.si</t>
  </si>
  <si>
    <t>Dostop do opreme je v domeni vodje Laboratorija. Kontakt janez.mozina@fs.uni-lj.si</t>
  </si>
  <si>
    <t>Direktni kontakt s skrbnikom; za vsak primer posebej. Kontakt miha.boltezar@fs.uni-lj.si</t>
  </si>
  <si>
    <t>Možnost izposoje za največ 3 dni. Kontakt: alojz.poredos@fs.uni-lj.si in vincenc.butala@fs.uni-lj.si</t>
  </si>
  <si>
    <t>Dostop do kamere je možen na principu izposoje. Pogoj izposoje so, da s kamero rokuje usposobljen operater, to pomeni asistent dr. Prezelj Jurij. Kontakt: mirko.cudina@fs.uni-lj.si</t>
  </si>
  <si>
    <t>Oprema je na razpolago na CTD, Bogišičeva 8 po predhodnem dogovoru.Kontakt: jozef.vizintin@fs.uni-lj.si</t>
  </si>
  <si>
    <t>L2―2148</t>
  </si>
  <si>
    <t>L2―2110</t>
  </si>
  <si>
    <t>J2―2115</t>
  </si>
  <si>
    <t>L2―2323</t>
  </si>
  <si>
    <t>L2―2292</t>
  </si>
  <si>
    <t>L2―0633</t>
  </si>
  <si>
    <t>L2―3646</t>
  </si>
  <si>
    <t>L2―2303</t>
  </si>
  <si>
    <t>L2―0947</t>
  </si>
  <si>
    <t>L2―2146</t>
  </si>
  <si>
    <t>L2―3640</t>
  </si>
  <si>
    <t>L2―2146 (prof. Poredoš)</t>
  </si>
  <si>
    <t>Ime odgovornega računovodje: ___Maja Dremelj_______________________________________</t>
  </si>
  <si>
    <t>The equipment is available in the laboratory and is available to several users under the supervision of a qualified member of the research group. Contact: edvard.govekar @ fs-lj.si</t>
  </si>
  <si>
    <t>Equipment is used for visualization in the visible and infrared spectrum.</t>
  </si>
  <si>
    <t>Direct contact with the head of the lab. Contact e:miha.boltezar@fs.uni-lj.si</t>
  </si>
  <si>
    <t>Possible renting for max. 3 days. Contact: alojz.poredos@fs.uni-lj.si in vincenc.butala@fs.uni-lj.si</t>
  </si>
  <si>
    <t>Access to the camera is possible on a rent bases. Condition for a rent is that with camera handled qualified operator, this means by Assistant Professor Dr. Jurij Prezelj and that a rent is paid after use of camera. Contact: mirko.cudina@fs.uni-lj.si</t>
  </si>
  <si>
    <t>Infrared camera for contactless measurements of the surface temperatures. Additional info: Mitja Mazej, Fakulteta za strojništvo, tel. 01 4771103</t>
  </si>
  <si>
    <t>Temperature chamber allows simulatneous vibrational testing in controlled temperature environment in the range from -70deg. C up to 180 deg. C; temp. gradient is 5 deg/min.</t>
  </si>
  <si>
    <t>By acoustic camera is possible to identified, localized and characterized sound sources in time and frequency domain, and so within an industrial environment, e.g. in production hall, as well as outdoors, outside the factory, e.g. heating plant.</t>
  </si>
  <si>
    <t>Vibrational testing of products, force amplitude at sine excitation is 35 000 N. Controller allows also broadband and impact testing.</t>
  </si>
  <si>
    <t>Via web or e-mail contact iztok.golobic @ fs-lj.si the equipment is available together with the operator. The reservation in needed at least 3 days before.</t>
  </si>
  <si>
    <r>
      <t>Follow-up</t>
    </r>
    <r>
      <rPr>
        <sz val="10"/>
        <rFont val="Arial"/>
        <family val="0"/>
      </rPr>
      <t xml:space="preserve"> fast and extremely fast phenomena in laboratory, industrial and natural environment when you recorded with tens of thousands of frames per second. Allows you to record even through a microscope up to 1500 times zoom.</t>
    </r>
  </si>
  <si>
    <r>
      <t>Measurement</t>
    </r>
    <r>
      <rPr>
        <sz val="10"/>
        <rFont val="Arial"/>
        <family val="0"/>
      </rPr>
      <t xml:space="preserve"> and computer equipment that was purchased as part of the package 11, is intended solely for the experimental and numerical evaluation of the durability of structures, which are loaded with random vibration and dynamic loads in the low cycle and area. The experimental equipment comprises  amplifiers and microphones charge, sensors for measuring forces and deformations of proper equipment for conditioning signals and hardware and software for processing measured signals. Equipment for the numerical evaluation of the extent universal software for the simulation of static, transient and dynamic loading of structures and the right hardware for the implementation of numerical simulations.</t>
    </r>
  </si>
  <si>
    <r>
      <t>Laser</t>
    </r>
    <r>
      <rPr>
        <sz val="10"/>
        <rFont val="Arial"/>
        <family val="0"/>
      </rPr>
      <t xml:space="preserve"> sources with equipment designed for research of laser machining processes and laser measurement methods</t>
    </r>
  </si>
  <si>
    <r>
      <t>Laser</t>
    </r>
    <r>
      <rPr>
        <sz val="10"/>
        <rFont val="Arial"/>
        <family val="0"/>
      </rPr>
      <t xml:space="preserve"> sources with equipment designed for research of laser machining processes and laser measurement methods.</t>
    </r>
  </si>
  <si>
    <r>
      <t>Equipment</t>
    </r>
    <r>
      <rPr>
        <sz val="10"/>
        <rFont val="Arial"/>
        <family val="0"/>
      </rPr>
      <t xml:space="preserve"> is available during working hours,  for teaching and research and industrial applications. Contact: karl.kuzman @ fs-lj.si and mihael.junkar @ fs-lj.si</t>
    </r>
  </si>
  <si>
    <r>
      <t>The system</t>
    </r>
    <r>
      <rPr>
        <sz val="10"/>
        <rFont val="Arial"/>
        <family val="0"/>
      </rPr>
      <t xml:space="preserve"> is used to generate high pressure water jet at MP 400, measurement of forming characteristics and the pursuit of forming processes. Equipment used in research in the field of cold cutting, water jet determination properties of sheet metal forming solid materials, and to pursue forming processes. (50% prof. Kuzman, 50% Professor Junkar)</t>
    </r>
  </si>
  <si>
    <r>
      <t>Komora</t>
    </r>
    <r>
      <rPr>
        <sz val="10"/>
        <rFont val="Arial"/>
        <family val="0"/>
      </rPr>
      <t xml:space="preserve"> omogoča simultano vibracijsko testiranje v nadzorovanem okolju temperature v območju od -70 stopinj C do 180 stopinj C, temp. gradient je 5 stopinj / min.</t>
    </r>
  </si>
  <si>
    <r>
      <t>Monday</t>
    </r>
    <r>
      <rPr>
        <sz val="10"/>
        <rFont val="Arial"/>
        <family val="0"/>
      </rPr>
      <t xml:space="preserve"> - Friday, when the equipment is available. Contact: janez.grum @ fs-lj.si</t>
    </r>
  </si>
  <si>
    <r>
      <t>SEM</t>
    </r>
    <r>
      <rPr>
        <sz val="10"/>
        <rFont val="Arial"/>
        <family val="0"/>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</si>
  <si>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In relation to procedures</t>
    </r>
    <r>
      <rPr>
        <sz val="10"/>
        <rFont val="Arial"/>
        <family val="0"/>
      </rPr>
      <t xml:space="preserve"> and conditions, please contact the administrator of the equipment. Contact: marko.nagode @ fs-lj.si</t>
    </r>
  </si>
  <si>
    <r>
      <t>The equipment</t>
    </r>
    <r>
      <rPr>
        <sz val="10"/>
        <rFont val="Arial"/>
        <family val="0"/>
      </rPr>
      <t xml:space="preserve"> is intended for static (up to 5 kN) and dynamic (up to 100 kN) testing of specimens of rubber and air springs. The temperature chamber from -80 ° C to 250 ° C.</t>
    </r>
  </si>
  <si>
    <r>
      <t>Possible</t>
    </r>
    <r>
      <rPr>
        <sz val="10"/>
        <rFont val="Arial"/>
        <family val="0"/>
      </rPr>
      <t xml:space="preserve"> in accordance with the agreement, contact: cem@fs.uni-lj.si</t>
    </r>
  </si>
  <si>
    <r>
      <t>Extruder</t>
    </r>
    <r>
      <rPr>
        <sz val="10"/>
        <rFont val="Arial"/>
        <family val="0"/>
      </rPr>
      <t xml:space="preserve"> is designed ekstrudiranju powder and plastic granules in a temperature range between room temp. and 400 ° C. Extruded material may have the following format:-cylinder ø6mm length to 180mm</t>
    </r>
  </si>
  <si>
    <r>
      <t>Access</t>
    </r>
    <r>
      <rPr>
        <sz val="10"/>
        <rFont val="Arial"/>
        <family val="0"/>
      </rPr>
      <t xml:space="preserve"> to the equipment have industry development center CRV and other partners in the laboratory LAVEK UL-FS, with which we cooperate on joint development and research projects. Contact: matija.fajdiga @ fs-lj.si</t>
    </r>
  </si>
  <si>
    <r>
      <t>Measurement</t>
    </r>
    <r>
      <rPr>
        <sz val="10"/>
        <rFont val="Arial"/>
        <family val="0"/>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</si>
  <si>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Direct</t>
    </r>
    <r>
      <rPr>
        <sz val="10"/>
        <rFont val="Arial"/>
        <family val="0"/>
      </rPr>
      <t xml:space="preserve"> contact with the administrator, each case is handled separately. Contact: joze.duhovnik @ fs-lj.si</t>
    </r>
  </si>
  <si>
    <r>
      <t>The equipment</t>
    </r>
    <r>
      <rPr>
        <sz val="10"/>
        <rFont val="Arial"/>
        <family val="0"/>
      </rPr>
      <t xml:space="preserve"> is intended for research in the measurement of free form surfaces.</t>
    </r>
  </si>
  <si>
    <r>
      <t>Equipment</t>
    </r>
    <r>
      <rPr>
        <sz val="10"/>
        <rFont val="Arial"/>
        <family val="0"/>
      </rPr>
      <t xml:space="preserve"> is available by prior arrangement. It is possible to use the entire system or individual parts. Contact ivan.prebil @fs-lj.si</t>
    </r>
  </si>
  <si>
    <r>
      <t>Geo Location</t>
    </r>
    <r>
      <rPr>
        <sz val="10"/>
        <rFont val="Arial"/>
        <family val="0"/>
      </rPr>
      <t xml:space="preserve"> Measurement of vehicle acceleration measurements at several places in a vehicle or a passenger in it, measuring the speed of the vehicle, measuring the displacement of certain systems in the vehicle (eg suspension bike), take a picture / video carriageway / passenger / vehicle systems, generating models rolling surface</t>
    </r>
  </si>
  <si>
    <r>
      <t>It is used</t>
    </r>
    <r>
      <rPr>
        <sz val="10"/>
        <rFont val="Arial"/>
        <family val="0"/>
      </rPr>
      <t xml:space="preserve"> to analyze the mechanical properties of materials.</t>
    </r>
  </si>
  <si>
    <r>
      <t>Access</t>
    </r>
    <r>
      <rPr>
        <sz val="10"/>
        <rFont val="Arial"/>
        <family val="0"/>
      </rPr>
      <t xml:space="preserve"> to equipment is in the domain head of the Laboratory. Contact janez.mozina @ fs-lj.si</t>
    </r>
  </si>
  <si>
    <r>
      <t>Access</t>
    </r>
    <r>
      <rPr>
        <sz val="10"/>
        <rFont val="Arial"/>
        <family val="0"/>
      </rPr>
      <t xml:space="preserve"> to equipment is in the domain head of the Laboratory. Contact franc.kosel @ fs-lj.si</t>
    </r>
  </si>
  <si>
    <r>
      <t>The equipment</t>
    </r>
    <r>
      <rPr>
        <sz val="10"/>
        <rFont val="Arial"/>
        <family val="0"/>
      </rPr>
      <t xml:space="preserve"> used in capturing and analyzing data.</t>
    </r>
  </si>
  <si>
    <t>Izposoja ni možna, ker je oprema vgrajena v sisteme za raziskavo vlakenskih laserjev. Kontakt: janez.mozina@fs.uni-lj.si</t>
  </si>
  <si>
    <r>
      <t>Rent</t>
    </r>
    <r>
      <rPr>
        <sz val="10"/>
        <rFont val="Arial"/>
        <family val="0"/>
      </rPr>
      <t xml:space="preserve"> is not possible because the equipment is installed in the system for research of fiber lasers. Contact: janez.mozina @ fs-lj.si</t>
    </r>
  </si>
  <si>
    <r>
      <t>The equipment</t>
    </r>
    <r>
      <rPr>
        <sz val="10"/>
        <rFont val="Arial"/>
        <family val="0"/>
      </rPr>
      <t xml:space="preserve"> is intended primarily for research and development of fiber lasers.</t>
    </r>
  </si>
  <si>
    <r>
      <t>Equipment</t>
    </r>
    <r>
      <rPr>
        <sz val="10"/>
        <rFont val="Arial"/>
        <family val="0"/>
      </rPr>
      <t xml:space="preserve"> is available by arrangement with the Head of the laboratory. The equipment can be rented stupaj the operator. Contact: brane.sirok @ Eng-lj.si</t>
    </r>
  </si>
  <si>
    <r>
      <t>Equipment</t>
    </r>
    <r>
      <rPr>
        <sz val="10"/>
        <rFont val="Arial"/>
        <family val="0"/>
      </rPr>
      <t xml:space="preserve"> is available by arrangement with the Head of the laboratory. The equipment can be rented together with the operator. Contact: brane.sirok @ fs-lj.si</t>
    </r>
  </si>
  <si>
    <r>
      <t>The cavitation</t>
    </r>
    <r>
      <rPr>
        <sz val="10"/>
        <rFont val="Arial"/>
        <family val="0"/>
      </rPr>
      <t xml:space="preserve"> tunnel allows measurements at flows to 100 m3 / h. Test section size is 1000x100x100 mm. The cavitation tunnel offers the possibility to work at temperatures down to 80 ° C. It is possible to replicate all the integral parameters of the station.</t>
    </r>
  </si>
  <si>
    <r>
      <t>Access</t>
    </r>
    <r>
      <rPr>
        <sz val="10"/>
        <rFont val="Arial"/>
        <family val="0"/>
      </rPr>
      <t xml:space="preserve"> to equipment is in the domain head of the Laboratory. Contact: cem@fs.uni-lj.si</t>
    </r>
  </si>
  <si>
    <r>
      <t>Access</t>
    </r>
    <r>
      <rPr>
        <sz val="10"/>
        <rFont val="Arial"/>
        <family val="0"/>
      </rPr>
      <t xml:space="preserve"> to the equipment has industry development center CRV and other partners of the laboratory LAVEK UL-FS, with which we cooperate on joint development and research projects. Contact: matija.fajdiga @ fs-lj.si</t>
    </r>
  </si>
  <si>
    <r>
      <t>Access</t>
    </r>
    <r>
      <rPr>
        <sz val="10"/>
        <rFont val="Arial"/>
        <family val="0"/>
      </rPr>
      <t xml:space="preserve"> to equipment is in the domain head of the Laboratory. Contact: janez.mozina @ fs-lj.si</t>
    </r>
  </si>
  <si>
    <t xml:space="preserve">Equipment is available at CTD, Bogišičeva 8 with preliminary arrangement Contact: jozef.vizintin@fs.uni-lj.si
</t>
  </si>
  <si>
    <t>The detection and diagnostics system serves for the continuous condition monitoring of rotating elements of the experimental rig. This includes measuring of electrical quantities, rotating frequency, vibrations, temperature noise and characteristics of the cooling and lubrication agent. The system is comprised of instruments for acquisition and analysis of signals from vibrations, air and oil.</t>
  </si>
  <si>
    <t>Interchangeable machine for adjustable tribological testing. Enables the analysis of effects of small forces (mN), adsorbed boundary films, Van der Waals and electrostacic forces, meniscus forces etc.</t>
  </si>
  <si>
    <t>Machine for in-situ measurement of boundary lubrication films in the nanometre range</t>
  </si>
  <si>
    <t>The equipment is intended for the research of fretting wear mechanism, which arises at high frequency and high amplitude oscillations in micrometre domain.</t>
  </si>
  <si>
    <t>The instrumentation is intended for analysis of stability of biologically degradable and other oils and greases with emphasis on degradation stability.</t>
  </si>
  <si>
    <r>
      <t>The equipment</t>
    </r>
    <r>
      <rPr>
        <sz val="10"/>
        <rFont val="Arial"/>
        <family val="0"/>
      </rPr>
      <t xml:space="preserve"> is intended to measure the velocity of fluid flow. The laser power is 5W. The probe uses an optical fiber. Can be used in rotating systems.</t>
    </r>
  </si>
  <si>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</si>
  <si>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Direktni kontakt s skrbnikom; za vsak primer posebej. Kontakt edvard.govekar@fs.uni-lj.si</t>
  </si>
  <si>
    <r>
      <t>Direct</t>
    </r>
    <r>
      <rPr>
        <sz val="10"/>
        <rFont val="Arial"/>
        <family val="0"/>
      </rPr>
      <t xml:space="preserve"> contact with the administrator for each case. Contact edvard.govekar @ fs-lj.si</t>
    </r>
  </si>
  <si>
    <t>J1-2352</t>
  </si>
  <si>
    <t>Pedagoški proces (vaje)</t>
  </si>
  <si>
    <t>Pedagoški proces (izvajanje vaj)</t>
  </si>
  <si>
    <t>MR -  Veglelj, Poredoš</t>
  </si>
  <si>
    <t>L2-2110</t>
  </si>
  <si>
    <t>J2-2115</t>
  </si>
  <si>
    <t>EU projekt - Eranet</t>
  </si>
  <si>
    <t>EU projekt - LIFEplus</t>
  </si>
  <si>
    <t>Tržni projekti</t>
  </si>
  <si>
    <t>EU projekt - Eureka Ilumen</t>
  </si>
  <si>
    <t>MR - Gregorčič Peter, Bizjak Aleš,</t>
  </si>
  <si>
    <t xml:space="preserve">EU projekt </t>
  </si>
  <si>
    <t>MR- Agrež</t>
  </si>
  <si>
    <r>
      <t xml:space="preserve">Tržni </t>
    </r>
    <r>
      <rPr>
        <sz val="10"/>
        <rFont val="Arial"/>
        <family val="2"/>
      </rPr>
      <t>projekti - DOMEL</t>
    </r>
  </si>
  <si>
    <t>P2-0232</t>
  </si>
  <si>
    <t>Edvard Govekar</t>
  </si>
  <si>
    <t>Alojz Poredoš</t>
  </si>
  <si>
    <t>Matija Fajdiga</t>
  </si>
  <si>
    <t>Jožef Vižintin</t>
  </si>
  <si>
    <t>Janez Grum</t>
  </si>
  <si>
    <t>Karl Kuzman</t>
  </si>
  <si>
    <t>Igor Emri</t>
  </si>
  <si>
    <t>Brane Širok</t>
  </si>
  <si>
    <t>Jože Duhovnik</t>
  </si>
  <si>
    <t>Ivan Prebil</t>
  </si>
  <si>
    <t>Franc Kosel</t>
  </si>
  <si>
    <t>Mirko Čudina</t>
  </si>
  <si>
    <t>Rok Petkovšek</t>
  </si>
  <si>
    <t>Miha Boltežar</t>
  </si>
  <si>
    <t>Mitjan Kalin</t>
  </si>
  <si>
    <t>Marko Nagode</t>
  </si>
  <si>
    <t>Jožef Duhovnik</t>
  </si>
  <si>
    <t>http://www.fs.uni-lj.si/raziskovalna_dejavnost/infrastrukturni_center/</t>
  </si>
  <si>
    <t>J2-2352</t>
  </si>
  <si>
    <t>MESEČNO POROČILO - APRIL 2011</t>
  </si>
  <si>
    <t>Maja Remškar</t>
  </si>
  <si>
    <t>Franjo Pernuš</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</si>
</sst>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0.000%"/>
    <numFmt numFmtId="178" formatCode="0.0000%"/>
    <numFmt numFmtId="179" formatCode="0.0%"/>
  </numFmts>
  <fonts count="28">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color indexed="63"/>
      </left>
      <right>
        <color indexed="63"/>
      </right>
      <top style="medium"/>
      <bottom style="mediu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0" fillId="0" borderId="0">
      <alignment/>
      <protection/>
    </xf>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26">
    <xf numFmtId="0" fontId="0" fillId="0" borderId="0" xfId="0" applyAlignment="1">
      <alignment/>
    </xf>
    <xf numFmtId="0" fontId="0" fillId="0" borderId="10" xfId="0" applyFont="1" applyFill="1" applyBorder="1" applyAlignment="1">
      <alignment horizontal="center" wrapText="1"/>
    </xf>
    <xf numFmtId="0" fontId="0" fillId="0" borderId="11" xfId="0" applyNumberFormat="1" applyFont="1" applyFill="1" applyBorder="1" applyAlignment="1">
      <alignment horizontal="center" vertical="top"/>
    </xf>
    <xf numFmtId="4" fontId="0" fillId="0" borderId="11" xfId="0" applyNumberFormat="1" applyBorder="1" applyAlignment="1">
      <alignment vertical="top"/>
    </xf>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0" fontId="6" fillId="20" borderId="13" xfId="0" applyFont="1" applyFill="1" applyBorder="1" applyAlignment="1">
      <alignment/>
    </xf>
    <xf numFmtId="0" fontId="5" fillId="20" borderId="13" xfId="0" applyFont="1" applyFill="1" applyBorder="1" applyAlignment="1">
      <alignment/>
    </xf>
    <xf numFmtId="0" fontId="1" fillId="0" borderId="14" xfId="0" applyFont="1" applyFill="1" applyBorder="1" applyAlignment="1">
      <alignment horizontal="center" wrapText="1"/>
    </xf>
    <xf numFmtId="0" fontId="1" fillId="20" borderId="14" xfId="0" applyFont="1" applyFill="1" applyBorder="1" applyAlignment="1">
      <alignment horizontal="center" wrapText="1"/>
    </xf>
    <xf numFmtId="0" fontId="6" fillId="20" borderId="15" xfId="0" applyFont="1" applyFill="1" applyBorder="1" applyAlignment="1">
      <alignment/>
    </xf>
    <xf numFmtId="0" fontId="1" fillId="0" borderId="11" xfId="0" applyFont="1" applyFill="1" applyBorder="1" applyAlignment="1">
      <alignment horizontal="center" wrapText="1"/>
    </xf>
    <xf numFmtId="0" fontId="5" fillId="20" borderId="16" xfId="0" applyFont="1" applyFill="1" applyBorder="1" applyAlignment="1">
      <alignment/>
    </xf>
    <xf numFmtId="0" fontId="5" fillId="20" borderId="17" xfId="0" applyFont="1" applyFill="1" applyBorder="1" applyAlignment="1">
      <alignment/>
    </xf>
    <xf numFmtId="0" fontId="0" fillId="0" borderId="11" xfId="0" applyBorder="1" applyAlignment="1">
      <alignment horizontal="right" vertical="top" wrapText="1"/>
    </xf>
    <xf numFmtId="0" fontId="0" fillId="0" borderId="0" xfId="0" applyAlignment="1">
      <alignment wrapText="1"/>
    </xf>
    <xf numFmtId="4" fontId="0" fillId="0" borderId="18" xfId="0" applyNumberFormat="1" applyFill="1" applyBorder="1" applyAlignment="1">
      <alignment vertical="top" wrapText="1"/>
    </xf>
    <xf numFmtId="0" fontId="0" fillId="0" borderId="18" xfId="0" applyFill="1" applyBorder="1" applyAlignment="1">
      <alignment vertical="top" wrapText="1"/>
    </xf>
    <xf numFmtId="0" fontId="0" fillId="0" borderId="18" xfId="0" applyNumberFormat="1" applyBorder="1" applyAlignment="1">
      <alignment vertical="top" wrapText="1"/>
    </xf>
    <xf numFmtId="0" fontId="0" fillId="0" borderId="11" xfId="0" applyFill="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0" xfId="0" applyFont="1" applyAlignment="1">
      <alignment vertical="top" wrapText="1"/>
    </xf>
    <xf numFmtId="0" fontId="0" fillId="0" borderId="11" xfId="0" applyFont="1" applyBorder="1" applyAlignment="1">
      <alignment horizontal="justify" vertical="top"/>
    </xf>
    <xf numFmtId="3" fontId="10" fillId="0" borderId="11" xfId="59" applyNumberFormat="1" applyFont="1" applyFill="1" applyBorder="1" applyAlignment="1">
      <alignment vertical="top" wrapText="1"/>
      <protection/>
    </xf>
    <xf numFmtId="0" fontId="0" fillId="0" borderId="11" xfId="59" applyFont="1" applyFill="1" applyBorder="1" applyAlignment="1">
      <alignment horizontal="left" vertical="top" wrapText="1"/>
      <protection/>
    </xf>
    <xf numFmtId="0" fontId="0" fillId="0" borderId="11" xfId="59" applyFill="1" applyBorder="1" applyAlignment="1">
      <alignment vertical="top" wrapText="1"/>
      <protection/>
    </xf>
    <xf numFmtId="0" fontId="0" fillId="0" borderId="11" xfId="59" applyBorder="1" applyAlignment="1">
      <alignment vertical="top" wrapText="1"/>
      <protection/>
    </xf>
    <xf numFmtId="0" fontId="0" fillId="0" borderId="0" xfId="0" applyBorder="1" applyAlignment="1">
      <alignment/>
    </xf>
    <xf numFmtId="0" fontId="0" fillId="0" borderId="19"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0" fontId="0" fillId="0" borderId="11" xfId="0" applyBorder="1" applyAlignment="1">
      <alignment vertical="top"/>
    </xf>
    <xf numFmtId="0" fontId="0" fillId="0" borderId="11" xfId="0" applyFill="1" applyBorder="1" applyAlignment="1">
      <alignment vertical="top"/>
    </xf>
    <xf numFmtId="0" fontId="0" fillId="0" borderId="11" xfId="0" applyBorder="1" applyAlignment="1">
      <alignment horizontal="center"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20" xfId="0" applyBorder="1" applyAlignment="1">
      <alignment vertical="top" wrapText="1"/>
    </xf>
    <xf numFmtId="0" fontId="0" fillId="0" borderId="20" xfId="0" applyFill="1" applyBorder="1" applyAlignment="1">
      <alignment vertical="top" wrapText="1"/>
    </xf>
    <xf numFmtId="0" fontId="0" fillId="0" borderId="21" xfId="0" applyBorder="1" applyAlignment="1">
      <alignment vertical="top" wrapText="1"/>
    </xf>
    <xf numFmtId="0" fontId="0" fillId="0" borderId="20" xfId="0" applyFill="1" applyBorder="1" applyAlignment="1">
      <alignment horizontal="left" vertical="top" wrapText="1"/>
    </xf>
    <xf numFmtId="0" fontId="0" fillId="0" borderId="21" xfId="0" applyFill="1" applyBorder="1" applyAlignment="1">
      <alignment vertical="top" wrapText="1"/>
    </xf>
    <xf numFmtId="0" fontId="0" fillId="0" borderId="20" xfId="0" applyFont="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center" vertical="top" wrapText="1"/>
    </xf>
    <xf numFmtId="0" fontId="1" fillId="0" borderId="0" xfId="0" applyFont="1" applyFill="1" applyBorder="1" applyAlignment="1">
      <alignment vertical="top" wrapText="1"/>
    </xf>
    <xf numFmtId="0" fontId="0" fillId="0" borderId="11" xfId="0" applyFill="1" applyBorder="1" applyAlignment="1">
      <alignment horizontal="center" vertical="top" wrapText="1"/>
    </xf>
    <xf numFmtId="0" fontId="0" fillId="0" borderId="18" xfId="0" applyBorder="1" applyAlignment="1">
      <alignment horizontal="center" vertical="top" wrapText="1"/>
    </xf>
    <xf numFmtId="0" fontId="0" fillId="0" borderId="18" xfId="0" applyFill="1" applyBorder="1" applyAlignment="1">
      <alignment horizontal="center" vertical="top" wrapText="1"/>
    </xf>
    <xf numFmtId="2" fontId="0" fillId="0" borderId="18" xfId="0" applyNumberFormat="1" applyBorder="1" applyAlignment="1">
      <alignment horizontal="center" vertical="top"/>
    </xf>
    <xf numFmtId="2" fontId="0" fillId="0" borderId="18" xfId="0" applyNumberFormat="1" applyFill="1" applyBorder="1" applyAlignment="1">
      <alignment horizontal="center" vertical="top"/>
    </xf>
    <xf numFmtId="2" fontId="0" fillId="0" borderId="11" xfId="0" applyNumberFormat="1" applyFill="1" applyBorder="1" applyAlignment="1">
      <alignment horizontal="center" vertical="top"/>
    </xf>
    <xf numFmtId="44" fontId="0" fillId="0" borderId="10" xfId="0" applyNumberFormat="1" applyFill="1" applyBorder="1" applyAlignment="1">
      <alignment wrapText="1"/>
    </xf>
    <xf numFmtId="44" fontId="0" fillId="0" borderId="0" xfId="0" applyNumberFormat="1" applyFill="1" applyBorder="1" applyAlignment="1">
      <alignment wrapText="1"/>
    </xf>
    <xf numFmtId="44" fontId="0" fillId="0" borderId="0" xfId="0" applyNumberFormat="1" applyAlignment="1">
      <alignment/>
    </xf>
    <xf numFmtId="44" fontId="0" fillId="0" borderId="0" xfId="0" applyNumberFormat="1" applyFill="1" applyAlignment="1">
      <alignment/>
    </xf>
    <xf numFmtId="44" fontId="0" fillId="0" borderId="11" xfId="59" applyNumberFormat="1" applyBorder="1" applyAlignment="1">
      <alignment vertical="top" wrapText="1"/>
      <protection/>
    </xf>
    <xf numFmtId="0" fontId="6" fillId="20" borderId="13" xfId="0" applyFont="1" applyFill="1" applyBorder="1" applyAlignment="1">
      <alignment vertical="top"/>
    </xf>
    <xf numFmtId="0" fontId="1" fillId="20" borderId="14" xfId="0" applyFont="1" applyFill="1" applyBorder="1" applyAlignment="1">
      <alignment horizontal="center" vertical="top" wrapText="1"/>
    </xf>
    <xf numFmtId="0" fontId="5" fillId="20" borderId="13" xfId="0" applyFont="1" applyFill="1" applyBorder="1" applyAlignment="1">
      <alignment vertical="top"/>
    </xf>
    <xf numFmtId="0" fontId="1" fillId="0" borderId="22" xfId="0" applyFont="1" applyFill="1" applyBorder="1" applyAlignment="1">
      <alignment vertical="top" wrapText="1"/>
    </xf>
    <xf numFmtId="0" fontId="0" fillId="0" borderId="11" xfId="0" applyNumberFormat="1" applyFill="1" applyBorder="1" applyAlignment="1">
      <alignment horizontal="right" vertical="top"/>
    </xf>
    <xf numFmtId="2" fontId="0" fillId="0" borderId="0" xfId="0" applyNumberFormat="1" applyFill="1" applyBorder="1" applyAlignment="1">
      <alignment horizontal="center" vertical="top"/>
    </xf>
    <xf numFmtId="0" fontId="0" fillId="0" borderId="0" xfId="0" applyNumberForma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vertical="top"/>
    </xf>
    <xf numFmtId="44" fontId="0" fillId="0" borderId="0" xfId="0" applyNumberFormat="1" applyBorder="1" applyAlignment="1">
      <alignment/>
    </xf>
    <xf numFmtId="0" fontId="0" fillId="0" borderId="23" xfId="0" applyNumberFormat="1" applyBorder="1" applyAlignment="1">
      <alignment vertical="top" wrapText="1"/>
    </xf>
    <xf numFmtId="0" fontId="5" fillId="0" borderId="24" xfId="0" applyFont="1" applyBorder="1" applyAlignment="1">
      <alignment horizontal="center" vertical="top" wrapText="1"/>
    </xf>
    <xf numFmtId="0" fontId="5" fillId="0" borderId="25" xfId="0" applyFont="1" applyFill="1" applyBorder="1" applyAlignment="1">
      <alignment vertical="top" wrapText="1"/>
    </xf>
    <xf numFmtId="0" fontId="5" fillId="0" borderId="26" xfId="0" applyFont="1" applyFill="1" applyBorder="1" applyAlignment="1">
      <alignment horizontal="center" vertical="top" wrapText="1"/>
    </xf>
    <xf numFmtId="0" fontId="5" fillId="0" borderId="25" xfId="0" applyFont="1" applyFill="1" applyBorder="1" applyAlignment="1">
      <alignment horizontal="center" vertical="top" wrapText="1"/>
    </xf>
    <xf numFmtId="0" fontId="1" fillId="0" borderId="11" xfId="0" applyFont="1" applyFill="1" applyBorder="1" applyAlignment="1">
      <alignment horizontal="center" vertical="top" wrapText="1"/>
    </xf>
    <xf numFmtId="4" fontId="0" fillId="0" borderId="11" xfId="0" applyNumberFormat="1" applyFill="1" applyBorder="1" applyAlignment="1">
      <alignment vertical="top" wrapText="1"/>
    </xf>
    <xf numFmtId="0" fontId="0" fillId="0" borderId="0" xfId="0" applyFill="1" applyBorder="1" applyAlignment="1">
      <alignment vertical="top"/>
    </xf>
    <xf numFmtId="10" fontId="0" fillId="0" borderId="11" xfId="0" applyNumberFormat="1" applyFill="1" applyBorder="1" applyAlignment="1">
      <alignment vertical="top" wrapText="1"/>
    </xf>
    <xf numFmtId="10" fontId="0" fillId="0" borderId="0" xfId="0" applyNumberFormat="1" applyFill="1" applyAlignment="1">
      <alignment vertical="top"/>
    </xf>
    <xf numFmtId="10" fontId="5" fillId="0" borderId="25" xfId="0" applyNumberFormat="1" applyFont="1" applyFill="1" applyBorder="1" applyAlignment="1">
      <alignment horizontal="center" vertical="top" wrapText="1"/>
    </xf>
    <xf numFmtId="10" fontId="0" fillId="0" borderId="11" xfId="0" applyNumberFormat="1" applyFill="1" applyBorder="1" applyAlignment="1">
      <alignment vertical="top"/>
    </xf>
    <xf numFmtId="10" fontId="0" fillId="0" borderId="0" xfId="0" applyNumberFormat="1" applyFill="1" applyBorder="1" applyAlignment="1">
      <alignment vertical="top"/>
    </xf>
    <xf numFmtId="9" fontId="0" fillId="0" borderId="0" xfId="0" applyNumberFormat="1" applyAlignment="1">
      <alignment vertical="top"/>
    </xf>
    <xf numFmtId="9" fontId="5" fillId="20" borderId="13" xfId="0" applyNumberFormat="1" applyFont="1" applyFill="1" applyBorder="1" applyAlignment="1">
      <alignment vertical="top"/>
    </xf>
    <xf numFmtId="9" fontId="1" fillId="0" borderId="14" xfId="0" applyNumberFormat="1" applyFont="1" applyFill="1" applyBorder="1" applyAlignment="1">
      <alignment horizontal="center" vertical="top" wrapText="1"/>
    </xf>
    <xf numFmtId="9" fontId="0" fillId="0" borderId="0" xfId="0" applyNumberFormat="1" applyBorder="1" applyAlignment="1">
      <alignment vertical="top"/>
    </xf>
    <xf numFmtId="9" fontId="1" fillId="20" borderId="14"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xf>
    <xf numFmtId="0" fontId="0" fillId="0" borderId="27" xfId="0" applyFill="1" applyBorder="1" applyAlignment="1">
      <alignment wrapText="1"/>
    </xf>
    <xf numFmtId="0" fontId="0" fillId="0" borderId="11" xfId="0" applyFill="1" applyBorder="1" applyAlignment="1">
      <alignment wrapText="1"/>
    </xf>
    <xf numFmtId="0" fontId="0" fillId="0" borderId="11" xfId="0" applyFont="1" applyFill="1" applyBorder="1" applyAlignment="1">
      <alignment vertical="top" wrapText="1"/>
    </xf>
    <xf numFmtId="0" fontId="0" fillId="0" borderId="28" xfId="0" applyBorder="1" applyAlignment="1">
      <alignment vertical="top" wrapText="1"/>
    </xf>
    <xf numFmtId="0" fontId="0" fillId="0" borderId="28" xfId="0" applyFill="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11" xfId="0" applyFont="1" applyBorder="1" applyAlignment="1">
      <alignment wrapText="1"/>
    </xf>
    <xf numFmtId="4" fontId="0" fillId="0" borderId="18" xfId="0" applyNumberFormat="1" applyFont="1" applyFill="1" applyBorder="1" applyAlignment="1">
      <alignment vertical="top" wrapText="1"/>
    </xf>
    <xf numFmtId="0" fontId="0" fillId="0" borderId="11" xfId="57" applyFill="1" applyBorder="1" applyAlignment="1">
      <alignment horizontal="left" vertical="top" wrapText="1"/>
      <protection/>
    </xf>
    <xf numFmtId="0" fontId="0" fillId="0" borderId="11" xfId="57" applyFill="1" applyBorder="1" applyAlignment="1">
      <alignment vertical="top" wrapText="1"/>
      <protection/>
    </xf>
    <xf numFmtId="0" fontId="0" fillId="0" borderId="0" xfId="57" applyFont="1" applyAlignment="1">
      <alignment vertical="top" wrapText="1"/>
      <protection/>
    </xf>
    <xf numFmtId="0" fontId="7" fillId="0" borderId="11" xfId="53" applyFill="1" applyBorder="1" applyAlignment="1" applyProtection="1">
      <alignment vertical="top" wrapText="1"/>
      <protection/>
    </xf>
    <xf numFmtId="9" fontId="0" fillId="0" borderId="11" xfId="0" applyNumberFormat="1" applyFill="1" applyBorder="1" applyAlignment="1">
      <alignment vertical="top" wrapText="1"/>
    </xf>
    <xf numFmtId="0" fontId="0" fillId="0" borderId="0" xfId="0" applyFill="1" applyAlignment="1">
      <alignment vertical="top" wrapText="1"/>
    </xf>
    <xf numFmtId="0" fontId="0" fillId="0" borderId="22" xfId="0" applyFill="1" applyBorder="1" applyAlignment="1">
      <alignment vertical="top"/>
    </xf>
    <xf numFmtId="0" fontId="0" fillId="0" borderId="0" xfId="0" applyFont="1" applyFill="1" applyAlignment="1">
      <alignment horizontal="center" vertical="top" wrapText="1"/>
    </xf>
    <xf numFmtId="0" fontId="0" fillId="0" borderId="20" xfId="0" applyFill="1" applyBorder="1" applyAlignment="1">
      <alignment vertical="top"/>
    </xf>
    <xf numFmtId="0" fontId="0" fillId="0" borderId="23" xfId="0" applyFill="1" applyBorder="1" applyAlignment="1">
      <alignment vertical="top"/>
    </xf>
    <xf numFmtId="9" fontId="0" fillId="0" borderId="11" xfId="0" applyNumberFormat="1" applyFill="1" applyBorder="1" applyAlignment="1">
      <alignment vertical="top"/>
    </xf>
    <xf numFmtId="0" fontId="0" fillId="0" borderId="11" xfId="0" applyFont="1" applyFill="1" applyBorder="1" applyAlignment="1">
      <alignment vertical="top"/>
    </xf>
    <xf numFmtId="0" fontId="0" fillId="20" borderId="11" xfId="0" applyFill="1" applyBorder="1" applyAlignment="1">
      <alignment vertical="top" wrapText="1"/>
    </xf>
    <xf numFmtId="4" fontId="0" fillId="0" borderId="11" xfId="0" applyNumberFormat="1" applyFill="1" applyBorder="1" applyAlignment="1">
      <alignment vertical="top"/>
    </xf>
    <xf numFmtId="4" fontId="0" fillId="0" borderId="0" xfId="0" applyNumberFormat="1" applyFill="1" applyBorder="1" applyAlignment="1">
      <alignment vertical="top" wrapText="1"/>
    </xf>
    <xf numFmtId="4" fontId="0" fillId="0" borderId="0" xfId="0" applyNumberFormat="1" applyFill="1" applyBorder="1" applyAlignment="1">
      <alignment vertical="top"/>
    </xf>
    <xf numFmtId="0" fontId="5" fillId="0" borderId="26" xfId="0" applyFont="1" applyFill="1" applyBorder="1" applyAlignment="1">
      <alignment horizontal="center" vertical="top" wrapText="1"/>
    </xf>
    <xf numFmtId="0" fontId="5" fillId="0" borderId="25" xfId="0" applyFont="1" applyFill="1" applyBorder="1" applyAlignment="1">
      <alignment horizontal="center" vertical="top" wrapText="1"/>
    </xf>
    <xf numFmtId="0" fontId="3" fillId="0" borderId="0" xfId="0" applyFont="1" applyFill="1" applyAlignment="1">
      <alignment/>
    </xf>
    <xf numFmtId="0" fontId="0" fillId="0" borderId="0" xfId="0" applyAlignment="1">
      <alignment/>
    </xf>
    <xf numFmtId="0" fontId="0" fillId="0" borderId="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avadno 2"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45"/>
  <sheetViews>
    <sheetView showGridLines="0" tabSelected="1" zoomScale="75" zoomScaleNormal="75" zoomScaleSheetLayoutView="75" zoomScalePageLayoutView="0" workbookViewId="0" topLeftCell="A1">
      <pane xSplit="7" ySplit="4" topLeftCell="S35" activePane="bottomRight" state="frozen"/>
      <selection pane="topLeft" activeCell="A1" sqref="A1"/>
      <selection pane="topRight" activeCell="H1" sqref="H1"/>
      <selection pane="bottomLeft" activeCell="A5" sqref="A5"/>
      <selection pane="bottomRight" activeCell="A36" sqref="A36:E36"/>
    </sheetView>
  </sheetViews>
  <sheetFormatPr defaultColWidth="9.140625" defaultRowHeight="12.75"/>
  <cols>
    <col min="1" max="1" width="28.7109375" style="0" customWidth="1"/>
    <col min="2" max="2" width="7.140625" style="0" customWidth="1"/>
    <col min="3" max="3" width="10.57421875" style="0" customWidth="1"/>
    <col min="5" max="5" width="18.140625" style="0" customWidth="1"/>
    <col min="6" max="6" width="8.140625" style="0" customWidth="1"/>
    <col min="7" max="7" width="24.00390625" style="0" customWidth="1"/>
    <col min="8" max="8" width="8.421875" style="0" customWidth="1"/>
    <col min="9" max="9" width="12.140625" style="0" customWidth="1"/>
    <col min="10" max="10" width="14.28125" style="62" customWidth="1"/>
    <col min="11" max="11" width="9.140625" style="44" customWidth="1"/>
    <col min="12" max="12" width="19.7109375" style="44" customWidth="1"/>
    <col min="13" max="13" width="18.7109375" style="5" customWidth="1"/>
    <col min="14" max="14" width="26.28125" style="0" customWidth="1"/>
    <col min="15" max="15" width="20.140625" style="5" customWidth="1"/>
    <col min="16" max="16" width="13.00390625" style="41" customWidth="1"/>
    <col min="17" max="17" width="15.00390625" style="41" customWidth="1"/>
    <col min="18" max="21" width="9.140625" style="41" customWidth="1"/>
    <col min="22" max="22" width="9.140625" style="85" customWidth="1"/>
    <col min="23" max="23" width="9.140625" style="41" customWidth="1"/>
    <col min="24" max="24" width="14.28125" style="44" customWidth="1"/>
    <col min="26" max="26" width="11.421875" style="44" customWidth="1"/>
    <col min="27" max="27" width="11.8515625" style="0" customWidth="1"/>
    <col min="28" max="28" width="10.28125" style="89" bestFit="1" customWidth="1"/>
    <col min="29" max="29" width="11.57421875" style="44" customWidth="1"/>
    <col min="30" max="30" width="10.421875" style="0" customWidth="1"/>
    <col min="31" max="31" width="9.140625" style="89" customWidth="1"/>
    <col min="32" max="32" width="10.7109375" style="0" customWidth="1"/>
    <col min="33" max="33" width="11.8515625" style="0" customWidth="1"/>
    <col min="34" max="34" width="9.140625" style="89"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4" ht="35.25" customHeight="1">
      <c r="A1" s="123" t="s">
        <v>10</v>
      </c>
      <c r="B1" s="124"/>
      <c r="C1" s="124"/>
      <c r="D1" s="124"/>
      <c r="E1" s="124"/>
      <c r="F1" s="124"/>
      <c r="G1" s="124"/>
      <c r="H1" s="5"/>
      <c r="I1" s="5"/>
      <c r="J1" s="63"/>
      <c r="K1" s="51"/>
      <c r="L1" s="41"/>
      <c r="N1" s="5"/>
    </row>
    <row r="2" spans="1:14" ht="18.75" thickBot="1">
      <c r="A2" s="6"/>
      <c r="B2" s="6"/>
      <c r="C2" s="6"/>
      <c r="D2" s="6"/>
      <c r="E2" s="6"/>
      <c r="F2" s="7"/>
      <c r="G2" s="5"/>
      <c r="H2" s="5"/>
      <c r="I2" s="5"/>
      <c r="J2" s="63"/>
      <c r="K2" s="51"/>
      <c r="L2" s="41"/>
      <c r="N2" s="5"/>
    </row>
    <row r="3" spans="1:43" ht="93.75" customHeight="1" thickBot="1">
      <c r="A3" s="8" t="s">
        <v>11</v>
      </c>
      <c r="B3" s="9" t="s">
        <v>0</v>
      </c>
      <c r="C3" s="1" t="s">
        <v>1</v>
      </c>
      <c r="D3" s="10" t="s">
        <v>12</v>
      </c>
      <c r="E3" s="10" t="s">
        <v>2</v>
      </c>
      <c r="F3" s="10" t="s">
        <v>3</v>
      </c>
      <c r="G3" s="10" t="s">
        <v>4</v>
      </c>
      <c r="H3" s="10" t="s">
        <v>8</v>
      </c>
      <c r="I3" s="10" t="s">
        <v>5</v>
      </c>
      <c r="J3" s="60" t="s">
        <v>6</v>
      </c>
      <c r="K3" s="52" t="s">
        <v>13</v>
      </c>
      <c r="L3" s="42" t="s">
        <v>14</v>
      </c>
      <c r="M3" s="10" t="s">
        <v>15</v>
      </c>
      <c r="N3" s="10" t="s">
        <v>7</v>
      </c>
      <c r="O3" s="10" t="s">
        <v>16</v>
      </c>
      <c r="P3" s="78" t="s">
        <v>17</v>
      </c>
      <c r="Q3" s="79" t="s">
        <v>18</v>
      </c>
      <c r="R3" s="121" t="s">
        <v>19</v>
      </c>
      <c r="S3" s="122"/>
      <c r="T3" s="122"/>
      <c r="U3" s="122"/>
      <c r="V3" s="86" t="s">
        <v>20</v>
      </c>
      <c r="W3" s="80" t="s">
        <v>21</v>
      </c>
      <c r="X3" s="77" t="s">
        <v>22</v>
      </c>
      <c r="Y3" s="15" t="s">
        <v>294</v>
      </c>
      <c r="Z3" s="65"/>
      <c r="AA3" s="11"/>
      <c r="AB3" s="90"/>
      <c r="AC3" s="67"/>
      <c r="AD3" s="12"/>
      <c r="AE3" s="90"/>
      <c r="AF3" s="12"/>
      <c r="AG3" s="12"/>
      <c r="AH3" s="90"/>
      <c r="AI3" s="12"/>
      <c r="AJ3" s="12"/>
      <c r="AK3" s="12"/>
      <c r="AL3" s="17"/>
      <c r="AM3" s="17"/>
      <c r="AN3" s="17"/>
      <c r="AO3" s="17"/>
      <c r="AP3" s="17"/>
      <c r="AQ3" s="18"/>
    </row>
    <row r="4" spans="1:43" ht="93.75" customHeight="1" thickBot="1">
      <c r="A4" s="34"/>
      <c r="B4" s="35"/>
      <c r="C4" s="36"/>
      <c r="D4" s="37"/>
      <c r="E4" s="37"/>
      <c r="F4" s="37"/>
      <c r="G4" s="37"/>
      <c r="H4" s="37"/>
      <c r="I4" s="37"/>
      <c r="J4" s="61"/>
      <c r="K4" s="53"/>
      <c r="L4" s="43"/>
      <c r="M4" s="37"/>
      <c r="N4" s="37"/>
      <c r="O4" s="96"/>
      <c r="P4" s="24"/>
      <c r="Q4" s="24"/>
      <c r="R4" s="81" t="s">
        <v>23</v>
      </c>
      <c r="S4" s="81" t="s">
        <v>24</v>
      </c>
      <c r="T4" s="81" t="s">
        <v>25</v>
      </c>
      <c r="U4" s="81" t="s">
        <v>26</v>
      </c>
      <c r="V4" s="87"/>
      <c r="W4" s="39"/>
      <c r="X4" s="39"/>
      <c r="Y4" s="16" t="s">
        <v>27</v>
      </c>
      <c r="Z4" s="66" t="s">
        <v>28</v>
      </c>
      <c r="AA4" s="14" t="s">
        <v>29</v>
      </c>
      <c r="AB4" s="93" t="s">
        <v>30</v>
      </c>
      <c r="AC4" s="68" t="s">
        <v>31</v>
      </c>
      <c r="AD4" s="13" t="s">
        <v>29</v>
      </c>
      <c r="AE4" s="91" t="s">
        <v>30</v>
      </c>
      <c r="AF4" s="14" t="s">
        <v>32</v>
      </c>
      <c r="AG4" s="14" t="s">
        <v>29</v>
      </c>
      <c r="AH4" s="93" t="s">
        <v>30</v>
      </c>
      <c r="AI4" s="13" t="s">
        <v>33</v>
      </c>
      <c r="AJ4" s="13" t="s">
        <v>29</v>
      </c>
      <c r="AK4" s="13" t="s">
        <v>30</v>
      </c>
      <c r="AL4" s="14" t="s">
        <v>35</v>
      </c>
      <c r="AM4" s="14" t="s">
        <v>29</v>
      </c>
      <c r="AN4" s="14" t="s">
        <v>30</v>
      </c>
      <c r="AO4" s="13" t="s">
        <v>34</v>
      </c>
      <c r="AP4" s="13" t="s">
        <v>29</v>
      </c>
      <c r="AQ4" s="13" t="s">
        <v>30</v>
      </c>
    </row>
    <row r="5" spans="1:43" s="20" customFormat="1" ht="177" customHeight="1">
      <c r="A5" s="26" t="s">
        <v>36</v>
      </c>
      <c r="B5" s="2">
        <v>782</v>
      </c>
      <c r="C5" s="19" t="s">
        <v>44</v>
      </c>
      <c r="D5" s="32" t="s">
        <v>45</v>
      </c>
      <c r="E5" s="29" t="s">
        <v>46</v>
      </c>
      <c r="F5" s="30">
        <v>8782</v>
      </c>
      <c r="G5" s="32" t="s">
        <v>47</v>
      </c>
      <c r="H5" s="32">
        <v>2002</v>
      </c>
      <c r="I5" s="31" t="s">
        <v>48</v>
      </c>
      <c r="J5" s="64">
        <v>149198.5706893674</v>
      </c>
      <c r="K5" s="40" t="s">
        <v>42</v>
      </c>
      <c r="L5" s="25" t="s">
        <v>175</v>
      </c>
      <c r="M5" s="98" t="s">
        <v>208</v>
      </c>
      <c r="N5" s="45" t="s">
        <v>147</v>
      </c>
      <c r="O5" s="24" t="s">
        <v>209</v>
      </c>
      <c r="P5" s="24">
        <v>13275</v>
      </c>
      <c r="Q5" s="82">
        <f>U5</f>
        <v>80</v>
      </c>
      <c r="R5" s="82">
        <v>0</v>
      </c>
      <c r="S5" s="82">
        <v>35</v>
      </c>
      <c r="T5" s="82">
        <v>45</v>
      </c>
      <c r="U5" s="82">
        <f>R5+S5+T5</f>
        <v>80</v>
      </c>
      <c r="V5" s="84">
        <v>0.85</v>
      </c>
      <c r="W5" s="24">
        <v>100</v>
      </c>
      <c r="X5" s="108" t="s">
        <v>292</v>
      </c>
      <c r="Y5" s="109">
        <v>1</v>
      </c>
      <c r="Z5" s="24" t="s">
        <v>45</v>
      </c>
      <c r="AA5" s="117" t="s">
        <v>275</v>
      </c>
      <c r="AB5" s="109">
        <v>1</v>
      </c>
      <c r="AC5" s="24"/>
      <c r="AD5" s="26"/>
      <c r="AE5" s="109"/>
      <c r="AF5" s="97"/>
      <c r="AG5" s="117"/>
      <c r="AH5" s="109"/>
      <c r="AI5" s="97"/>
      <c r="AJ5" s="97"/>
      <c r="AK5" s="97"/>
      <c r="AL5" s="97"/>
      <c r="AM5" s="97"/>
      <c r="AN5" s="97"/>
      <c r="AO5" s="97"/>
      <c r="AP5" s="97"/>
      <c r="AQ5" s="97"/>
    </row>
    <row r="6" spans="1:43" s="20" customFormat="1" ht="177" customHeight="1">
      <c r="A6" s="26" t="s">
        <v>36</v>
      </c>
      <c r="B6" s="2">
        <v>782</v>
      </c>
      <c r="C6" s="19" t="s">
        <v>37</v>
      </c>
      <c r="D6" s="32" t="s">
        <v>38</v>
      </c>
      <c r="E6" s="29" t="s">
        <v>39</v>
      </c>
      <c r="F6" s="30">
        <v>5566</v>
      </c>
      <c r="G6" s="32" t="s">
        <v>40</v>
      </c>
      <c r="H6" s="32">
        <v>2002</v>
      </c>
      <c r="I6" s="31" t="s">
        <v>41</v>
      </c>
      <c r="J6" s="64">
        <v>137863.72416958772</v>
      </c>
      <c r="K6" s="40" t="s">
        <v>42</v>
      </c>
      <c r="L6" s="24" t="s">
        <v>43</v>
      </c>
      <c r="M6" s="98" t="s">
        <v>217</v>
      </c>
      <c r="N6" s="24" t="s">
        <v>148</v>
      </c>
      <c r="O6" s="102" t="s">
        <v>218</v>
      </c>
      <c r="P6" s="24">
        <v>6436</v>
      </c>
      <c r="Q6" s="82">
        <f>U6</f>
        <v>80</v>
      </c>
      <c r="R6" s="82">
        <v>0</v>
      </c>
      <c r="S6" s="82">
        <v>35</v>
      </c>
      <c r="T6" s="82">
        <v>45</v>
      </c>
      <c r="U6" s="82">
        <f aca="true" t="shared" si="0" ref="U6:U33">R6+S6+T6</f>
        <v>80</v>
      </c>
      <c r="V6" s="84">
        <v>0.85</v>
      </c>
      <c r="W6" s="24">
        <v>100</v>
      </c>
      <c r="X6" s="108" t="s">
        <v>292</v>
      </c>
      <c r="Y6" s="109">
        <v>1</v>
      </c>
      <c r="Z6" s="24" t="s">
        <v>38</v>
      </c>
      <c r="AA6" s="117" t="s">
        <v>276</v>
      </c>
      <c r="AB6" s="109">
        <v>1</v>
      </c>
      <c r="AC6" s="24"/>
      <c r="AD6" s="26"/>
      <c r="AE6" s="109"/>
      <c r="AF6" s="97"/>
      <c r="AG6" s="117"/>
      <c r="AH6" s="109"/>
      <c r="AI6" s="97"/>
      <c r="AJ6" s="97"/>
      <c r="AK6" s="97"/>
      <c r="AL6" s="97"/>
      <c r="AM6" s="97"/>
      <c r="AN6" s="97"/>
      <c r="AO6" s="97"/>
      <c r="AP6" s="97"/>
      <c r="AQ6" s="97"/>
    </row>
    <row r="7" spans="1:43" s="20" customFormat="1" ht="177" customHeight="1">
      <c r="A7" s="26" t="s">
        <v>36</v>
      </c>
      <c r="B7" s="2">
        <v>782</v>
      </c>
      <c r="C7" s="19" t="s">
        <v>49</v>
      </c>
      <c r="D7" s="32" t="s">
        <v>50</v>
      </c>
      <c r="E7" s="29" t="s">
        <v>51</v>
      </c>
      <c r="F7" s="30">
        <v>819</v>
      </c>
      <c r="G7" s="32" t="s">
        <v>52</v>
      </c>
      <c r="H7" s="32">
        <v>2003</v>
      </c>
      <c r="I7" s="31" t="s">
        <v>53</v>
      </c>
      <c r="J7" s="64">
        <v>134038.13516107496</v>
      </c>
      <c r="K7" s="54" t="s">
        <v>42</v>
      </c>
      <c r="L7" s="24" t="s">
        <v>176</v>
      </c>
      <c r="M7" s="101" t="s">
        <v>248</v>
      </c>
      <c r="N7" s="46" t="s">
        <v>149</v>
      </c>
      <c r="O7" s="103" t="s">
        <v>219</v>
      </c>
      <c r="P7" s="24">
        <v>6366</v>
      </c>
      <c r="Q7" s="82">
        <f aca="true" t="shared" si="1" ref="Q7:Q33">U7</f>
        <v>80</v>
      </c>
      <c r="R7" s="82">
        <v>0</v>
      </c>
      <c r="S7" s="82">
        <v>35</v>
      </c>
      <c r="T7" s="82">
        <v>45</v>
      </c>
      <c r="U7" s="82">
        <f t="shared" si="0"/>
        <v>80</v>
      </c>
      <c r="V7" s="84">
        <v>0.85</v>
      </c>
      <c r="W7" s="24">
        <v>100</v>
      </c>
      <c r="X7" s="108" t="s">
        <v>292</v>
      </c>
      <c r="Y7" s="109">
        <v>1</v>
      </c>
      <c r="Z7" s="24" t="s">
        <v>50</v>
      </c>
      <c r="AA7" s="117" t="s">
        <v>277</v>
      </c>
      <c r="AB7" s="109">
        <v>0.45</v>
      </c>
      <c r="AC7" s="39" t="s">
        <v>195</v>
      </c>
      <c r="AD7" s="26" t="s">
        <v>277</v>
      </c>
      <c r="AE7" s="109">
        <v>0.55</v>
      </c>
      <c r="AF7" s="97"/>
      <c r="AG7" s="117"/>
      <c r="AH7" s="109"/>
      <c r="AI7" s="97"/>
      <c r="AJ7" s="97"/>
      <c r="AK7" s="97"/>
      <c r="AL7" s="97"/>
      <c r="AM7" s="97"/>
      <c r="AN7" s="97"/>
      <c r="AO7" s="97"/>
      <c r="AP7" s="97"/>
      <c r="AQ7" s="97"/>
    </row>
    <row r="8" spans="1:43" s="20" customFormat="1" ht="177" customHeight="1">
      <c r="A8" s="26" t="s">
        <v>36</v>
      </c>
      <c r="B8" s="2">
        <v>782</v>
      </c>
      <c r="C8" s="19" t="s">
        <v>54</v>
      </c>
      <c r="D8" s="32" t="s">
        <v>55</v>
      </c>
      <c r="E8" s="29" t="s">
        <v>56</v>
      </c>
      <c r="F8" s="30">
        <v>812</v>
      </c>
      <c r="G8" s="32" t="s">
        <v>57</v>
      </c>
      <c r="H8" s="32">
        <v>2003</v>
      </c>
      <c r="I8" s="31" t="s">
        <v>58</v>
      </c>
      <c r="J8" s="64">
        <v>121515.60674344852</v>
      </c>
      <c r="K8" s="40" t="s">
        <v>42</v>
      </c>
      <c r="L8" s="26" t="s">
        <v>177</v>
      </c>
      <c r="M8" s="105" t="s">
        <v>250</v>
      </c>
      <c r="N8" s="45" t="s">
        <v>150</v>
      </c>
      <c r="O8" s="106" t="s">
        <v>254</v>
      </c>
      <c r="P8" s="24">
        <v>13209</v>
      </c>
      <c r="Q8" s="82">
        <f t="shared" si="1"/>
        <v>80</v>
      </c>
      <c r="R8" s="82">
        <v>0</v>
      </c>
      <c r="S8" s="82">
        <v>35</v>
      </c>
      <c r="T8" s="82">
        <v>45</v>
      </c>
      <c r="U8" s="82">
        <f t="shared" si="0"/>
        <v>80</v>
      </c>
      <c r="V8" s="84">
        <v>0.85</v>
      </c>
      <c r="W8" s="24">
        <v>100</v>
      </c>
      <c r="X8" s="108" t="s">
        <v>292</v>
      </c>
      <c r="Y8" s="109">
        <v>0.9</v>
      </c>
      <c r="Z8" s="24" t="s">
        <v>55</v>
      </c>
      <c r="AA8" s="117" t="s">
        <v>278</v>
      </c>
      <c r="AB8" s="109">
        <v>0.2</v>
      </c>
      <c r="AC8" s="41" t="s">
        <v>196</v>
      </c>
      <c r="AD8" s="26" t="s">
        <v>278</v>
      </c>
      <c r="AE8" s="109">
        <v>0.15</v>
      </c>
      <c r="AF8" s="41" t="s">
        <v>197</v>
      </c>
      <c r="AG8" s="117" t="s">
        <v>289</v>
      </c>
      <c r="AH8" s="109">
        <v>0.2</v>
      </c>
      <c r="AI8" s="98" t="s">
        <v>260</v>
      </c>
      <c r="AJ8" s="24" t="s">
        <v>295</v>
      </c>
      <c r="AK8" s="109">
        <v>0.35</v>
      </c>
      <c r="AL8" s="98" t="s">
        <v>261</v>
      </c>
      <c r="AM8" s="24" t="s">
        <v>278</v>
      </c>
      <c r="AN8" s="109">
        <v>0</v>
      </c>
      <c r="AO8" s="97"/>
      <c r="AP8" s="97"/>
      <c r="AQ8" s="97"/>
    </row>
    <row r="9" spans="1:43" s="20" customFormat="1" ht="177" customHeight="1">
      <c r="A9" s="26" t="s">
        <v>36</v>
      </c>
      <c r="B9" s="2">
        <v>782</v>
      </c>
      <c r="C9" s="19" t="s">
        <v>59</v>
      </c>
      <c r="D9" s="32" t="s">
        <v>60</v>
      </c>
      <c r="E9" s="29" t="s">
        <v>61</v>
      </c>
      <c r="F9" s="30">
        <v>1649</v>
      </c>
      <c r="G9" s="32" t="s">
        <v>62</v>
      </c>
      <c r="H9" s="32">
        <v>2003</v>
      </c>
      <c r="I9" s="31" t="s">
        <v>63</v>
      </c>
      <c r="J9" s="64">
        <v>110185.23038724755</v>
      </c>
      <c r="K9" s="40" t="s">
        <v>42</v>
      </c>
      <c r="L9" s="26" t="s">
        <v>178</v>
      </c>
      <c r="M9" s="25" t="s">
        <v>249</v>
      </c>
      <c r="N9" s="47" t="s">
        <v>151</v>
      </c>
      <c r="O9" s="25" t="s">
        <v>221</v>
      </c>
      <c r="P9" s="24">
        <v>15032</v>
      </c>
      <c r="Q9" s="82">
        <f t="shared" si="1"/>
        <v>80</v>
      </c>
      <c r="R9" s="82">
        <v>0</v>
      </c>
      <c r="S9" s="82">
        <v>35</v>
      </c>
      <c r="T9" s="82">
        <v>45</v>
      </c>
      <c r="U9" s="82">
        <f t="shared" si="0"/>
        <v>80</v>
      </c>
      <c r="V9" s="84">
        <v>0.85</v>
      </c>
      <c r="W9" s="24">
        <v>100</v>
      </c>
      <c r="X9" s="108" t="s">
        <v>292</v>
      </c>
      <c r="Y9" s="109">
        <v>0.9</v>
      </c>
      <c r="Z9" s="24" t="s">
        <v>60</v>
      </c>
      <c r="AA9" s="117" t="s">
        <v>279</v>
      </c>
      <c r="AB9" s="109">
        <v>0.2</v>
      </c>
      <c r="AC9" s="39" t="s">
        <v>198</v>
      </c>
      <c r="AD9" s="26" t="s">
        <v>287</v>
      </c>
      <c r="AE9" s="109">
        <v>0.3</v>
      </c>
      <c r="AF9" s="98" t="s">
        <v>262</v>
      </c>
      <c r="AG9" s="117" t="s">
        <v>279</v>
      </c>
      <c r="AH9" s="109">
        <v>0.2</v>
      </c>
      <c r="AI9" s="98" t="s">
        <v>263</v>
      </c>
      <c r="AJ9" s="24" t="s">
        <v>279</v>
      </c>
      <c r="AK9" s="109">
        <v>0.2</v>
      </c>
      <c r="AL9" s="97"/>
      <c r="AM9" s="97"/>
      <c r="AN9" s="97"/>
      <c r="AO9" s="97"/>
      <c r="AP9" s="97"/>
      <c r="AQ9" s="97"/>
    </row>
    <row r="10" spans="1:43" s="20" customFormat="1" ht="177" customHeight="1">
      <c r="A10" s="26" t="s">
        <v>36</v>
      </c>
      <c r="B10" s="2">
        <v>782</v>
      </c>
      <c r="C10" s="19" t="s">
        <v>54</v>
      </c>
      <c r="D10" s="32" t="s">
        <v>55</v>
      </c>
      <c r="E10" s="29" t="s">
        <v>56</v>
      </c>
      <c r="F10" s="30">
        <v>812</v>
      </c>
      <c r="G10" s="32" t="s">
        <v>64</v>
      </c>
      <c r="H10" s="32">
        <v>2003</v>
      </c>
      <c r="I10" s="31" t="s">
        <v>65</v>
      </c>
      <c r="J10" s="64">
        <v>63890.9023535303</v>
      </c>
      <c r="K10" s="40" t="s">
        <v>42</v>
      </c>
      <c r="L10" s="26" t="s">
        <v>177</v>
      </c>
      <c r="M10" s="105" t="s">
        <v>250</v>
      </c>
      <c r="N10" s="45" t="s">
        <v>152</v>
      </c>
      <c r="O10" s="106" t="s">
        <v>255</v>
      </c>
      <c r="P10" s="24">
        <v>4700</v>
      </c>
      <c r="Q10" s="82">
        <f t="shared" si="1"/>
        <v>80</v>
      </c>
      <c r="R10" s="82">
        <v>0</v>
      </c>
      <c r="S10" s="82">
        <v>35</v>
      </c>
      <c r="T10" s="82">
        <v>45</v>
      </c>
      <c r="U10" s="82">
        <f t="shared" si="0"/>
        <v>80</v>
      </c>
      <c r="V10" s="84">
        <v>0.85</v>
      </c>
      <c r="W10" s="24">
        <v>100</v>
      </c>
      <c r="X10" s="108" t="s">
        <v>292</v>
      </c>
      <c r="Y10" s="109">
        <v>0.9</v>
      </c>
      <c r="Z10" s="24" t="s">
        <v>55</v>
      </c>
      <c r="AA10" s="117" t="s">
        <v>278</v>
      </c>
      <c r="AB10" s="109">
        <v>0.2</v>
      </c>
      <c r="AC10" s="24" t="s">
        <v>264</v>
      </c>
      <c r="AD10" s="26" t="s">
        <v>278</v>
      </c>
      <c r="AE10" s="109">
        <v>0.35</v>
      </c>
      <c r="AF10" s="24" t="s">
        <v>265</v>
      </c>
      <c r="AG10" s="117" t="s">
        <v>289</v>
      </c>
      <c r="AH10" s="109">
        <v>0.15</v>
      </c>
      <c r="AI10" s="24" t="s">
        <v>293</v>
      </c>
      <c r="AJ10" s="24" t="s">
        <v>278</v>
      </c>
      <c r="AK10" s="109">
        <v>0.1</v>
      </c>
      <c r="AL10" s="24" t="s">
        <v>261</v>
      </c>
      <c r="AM10" s="24" t="s">
        <v>278</v>
      </c>
      <c r="AN10" s="24">
        <v>10</v>
      </c>
      <c r="AO10" s="97"/>
      <c r="AP10" s="97"/>
      <c r="AQ10" s="97"/>
    </row>
    <row r="11" spans="1:43" s="20" customFormat="1" ht="218.25" customHeight="1">
      <c r="A11" s="26" t="s">
        <v>36</v>
      </c>
      <c r="B11" s="2">
        <v>782</v>
      </c>
      <c r="C11" s="19" t="s">
        <v>66</v>
      </c>
      <c r="D11" s="32" t="s">
        <v>67</v>
      </c>
      <c r="E11" s="29" t="s">
        <v>68</v>
      </c>
      <c r="F11" s="30" t="s">
        <v>69</v>
      </c>
      <c r="G11" s="32" t="s">
        <v>70</v>
      </c>
      <c r="H11" s="32" t="s">
        <v>71</v>
      </c>
      <c r="I11" s="31" t="s">
        <v>72</v>
      </c>
      <c r="J11" s="64">
        <v>69736.66503922551</v>
      </c>
      <c r="K11" s="40" t="s">
        <v>42</v>
      </c>
      <c r="L11" s="26" t="s">
        <v>180</v>
      </c>
      <c r="M11" s="102" t="s">
        <v>222</v>
      </c>
      <c r="N11" s="50" t="s">
        <v>179</v>
      </c>
      <c r="O11" s="103" t="s">
        <v>223</v>
      </c>
      <c r="P11" s="24">
        <v>419</v>
      </c>
      <c r="Q11" s="82">
        <f t="shared" si="1"/>
        <v>80</v>
      </c>
      <c r="R11" s="82">
        <v>0</v>
      </c>
      <c r="S11" s="82">
        <v>35</v>
      </c>
      <c r="T11" s="82">
        <v>45</v>
      </c>
      <c r="U11" s="82">
        <f t="shared" si="0"/>
        <v>80</v>
      </c>
      <c r="V11" s="84">
        <v>0.85</v>
      </c>
      <c r="W11" s="24">
        <v>100</v>
      </c>
      <c r="X11" s="108" t="s">
        <v>292</v>
      </c>
      <c r="Y11" s="109">
        <v>0.8</v>
      </c>
      <c r="Z11" s="24" t="s">
        <v>67</v>
      </c>
      <c r="AA11" s="117" t="s">
        <v>280</v>
      </c>
      <c r="AB11" s="109">
        <v>0.3</v>
      </c>
      <c r="AC11" s="110" t="s">
        <v>266</v>
      </c>
      <c r="AD11" s="26" t="s">
        <v>280</v>
      </c>
      <c r="AE11" s="109">
        <v>0.3</v>
      </c>
      <c r="AF11" s="24" t="s">
        <v>267</v>
      </c>
      <c r="AG11" s="117" t="s">
        <v>280</v>
      </c>
      <c r="AH11" s="109">
        <v>0.2</v>
      </c>
      <c r="AI11" s="97"/>
      <c r="AJ11" s="97"/>
      <c r="AK11" s="97"/>
      <c r="AL11" s="97"/>
      <c r="AM11" s="97"/>
      <c r="AN11" s="97"/>
      <c r="AO11" s="97"/>
      <c r="AP11" s="97"/>
      <c r="AQ11" s="97"/>
    </row>
    <row r="12" spans="1:43" s="20" customFormat="1" ht="165" customHeight="1">
      <c r="A12" s="26" t="s">
        <v>36</v>
      </c>
      <c r="B12" s="2">
        <v>782</v>
      </c>
      <c r="C12" s="19" t="s">
        <v>79</v>
      </c>
      <c r="D12" s="32" t="s">
        <v>80</v>
      </c>
      <c r="E12" s="29" t="s">
        <v>81</v>
      </c>
      <c r="F12" s="30">
        <v>4316</v>
      </c>
      <c r="G12" s="32" t="s">
        <v>82</v>
      </c>
      <c r="H12" s="32" t="s">
        <v>71</v>
      </c>
      <c r="I12" s="31" t="s">
        <v>83</v>
      </c>
      <c r="J12" s="64">
        <v>81067.72650642632</v>
      </c>
      <c r="K12" s="40" t="s">
        <v>42</v>
      </c>
      <c r="L12" s="26" t="s">
        <v>181</v>
      </c>
      <c r="M12" s="25" t="s">
        <v>247</v>
      </c>
      <c r="N12" s="102" t="s">
        <v>224</v>
      </c>
      <c r="O12" s="24" t="s">
        <v>214</v>
      </c>
      <c r="P12" s="24">
        <v>4704</v>
      </c>
      <c r="Q12" s="82">
        <f t="shared" si="1"/>
        <v>80</v>
      </c>
      <c r="R12" s="82">
        <v>0</v>
      </c>
      <c r="S12" s="82">
        <v>35</v>
      </c>
      <c r="T12" s="82">
        <v>45</v>
      </c>
      <c r="U12" s="82">
        <f t="shared" si="0"/>
        <v>80</v>
      </c>
      <c r="V12" s="84">
        <v>0.85</v>
      </c>
      <c r="W12" s="24">
        <v>100</v>
      </c>
      <c r="X12" s="108" t="s">
        <v>292</v>
      </c>
      <c r="Y12" s="109">
        <v>1</v>
      </c>
      <c r="Z12" s="24" t="s">
        <v>80</v>
      </c>
      <c r="AA12" s="117" t="s">
        <v>281</v>
      </c>
      <c r="AB12" s="109">
        <v>0</v>
      </c>
      <c r="AC12" s="39" t="s">
        <v>199</v>
      </c>
      <c r="AD12" s="26" t="s">
        <v>281</v>
      </c>
      <c r="AE12" s="109">
        <v>0.3</v>
      </c>
      <c r="AF12" s="41" t="s">
        <v>200</v>
      </c>
      <c r="AG12" s="117" t="s">
        <v>281</v>
      </c>
      <c r="AH12" s="109">
        <v>0.7</v>
      </c>
      <c r="AI12" s="97"/>
      <c r="AJ12" s="97"/>
      <c r="AK12" s="97"/>
      <c r="AL12" s="97"/>
      <c r="AM12" s="97"/>
      <c r="AN12" s="97"/>
      <c r="AO12" s="97"/>
      <c r="AP12" s="97"/>
      <c r="AQ12" s="97"/>
    </row>
    <row r="13" spans="1:43" s="20" customFormat="1" ht="177" customHeight="1">
      <c r="A13" s="26" t="s">
        <v>36</v>
      </c>
      <c r="B13" s="2">
        <v>782</v>
      </c>
      <c r="C13" s="19" t="s">
        <v>84</v>
      </c>
      <c r="D13" s="32" t="s">
        <v>76</v>
      </c>
      <c r="E13" s="29" t="s">
        <v>85</v>
      </c>
      <c r="F13" s="30">
        <v>9286</v>
      </c>
      <c r="G13" s="32" t="s">
        <v>86</v>
      </c>
      <c r="H13" s="32">
        <v>2005</v>
      </c>
      <c r="I13" s="31" t="s">
        <v>87</v>
      </c>
      <c r="J13" s="64">
        <v>57469.069896511435</v>
      </c>
      <c r="K13" s="40" t="s">
        <v>144</v>
      </c>
      <c r="L13" s="24" t="s">
        <v>182</v>
      </c>
      <c r="M13" s="102" t="s">
        <v>244</v>
      </c>
      <c r="N13" s="46" t="s">
        <v>153</v>
      </c>
      <c r="O13" s="25" t="s">
        <v>256</v>
      </c>
      <c r="P13" s="24">
        <v>1520879</v>
      </c>
      <c r="Q13" s="82">
        <f t="shared" si="1"/>
        <v>80</v>
      </c>
      <c r="R13" s="82">
        <v>0</v>
      </c>
      <c r="S13" s="82">
        <v>35</v>
      </c>
      <c r="T13" s="82">
        <v>45</v>
      </c>
      <c r="U13" s="82">
        <f t="shared" si="0"/>
        <v>80</v>
      </c>
      <c r="V13" s="84">
        <v>0.85</v>
      </c>
      <c r="W13" s="24">
        <v>100</v>
      </c>
      <c r="X13" s="108" t="s">
        <v>292</v>
      </c>
      <c r="Y13" s="109">
        <v>1</v>
      </c>
      <c r="Z13" s="24" t="s">
        <v>76</v>
      </c>
      <c r="AA13" s="117" t="s">
        <v>282</v>
      </c>
      <c r="AB13" s="109">
        <v>0.5</v>
      </c>
      <c r="AC13" s="41" t="s">
        <v>201</v>
      </c>
      <c r="AD13" s="26" t="s">
        <v>282</v>
      </c>
      <c r="AE13" s="109">
        <v>0.5</v>
      </c>
      <c r="AF13" s="97"/>
      <c r="AG13" s="117"/>
      <c r="AH13" s="109"/>
      <c r="AI13" s="97"/>
      <c r="AJ13" s="97"/>
      <c r="AK13" s="97"/>
      <c r="AL13" s="97"/>
      <c r="AM13" s="97"/>
      <c r="AN13" s="97"/>
      <c r="AO13" s="97"/>
      <c r="AP13" s="97"/>
      <c r="AQ13" s="97"/>
    </row>
    <row r="14" spans="1:43" s="20" customFormat="1" ht="177" customHeight="1">
      <c r="A14" s="26" t="s">
        <v>36</v>
      </c>
      <c r="B14" s="2">
        <v>782</v>
      </c>
      <c r="C14" s="19" t="s">
        <v>88</v>
      </c>
      <c r="D14" s="32" t="s">
        <v>60</v>
      </c>
      <c r="E14" s="29" t="s">
        <v>89</v>
      </c>
      <c r="F14" s="30">
        <v>3551</v>
      </c>
      <c r="G14" s="32" t="s">
        <v>90</v>
      </c>
      <c r="H14" s="32">
        <v>2006</v>
      </c>
      <c r="I14" s="31" t="s">
        <v>91</v>
      </c>
      <c r="J14" s="64">
        <v>151481.75913870806</v>
      </c>
      <c r="K14" s="40" t="s">
        <v>144</v>
      </c>
      <c r="L14" s="24" t="s">
        <v>183</v>
      </c>
      <c r="M14" s="102" t="s">
        <v>225</v>
      </c>
      <c r="N14" s="48" t="s">
        <v>154</v>
      </c>
      <c r="O14" s="103" t="s">
        <v>226</v>
      </c>
      <c r="P14" s="24">
        <v>13735</v>
      </c>
      <c r="Q14" s="82">
        <f t="shared" si="1"/>
        <v>97.8213834280833</v>
      </c>
      <c r="R14" s="82">
        <f aca="true" t="shared" si="2" ref="R14:R33">J14/5/1700</f>
        <v>17.8213834280833</v>
      </c>
      <c r="S14" s="82">
        <v>35</v>
      </c>
      <c r="T14" s="82">
        <v>45</v>
      </c>
      <c r="U14" s="82">
        <f t="shared" si="0"/>
        <v>97.8213834280833</v>
      </c>
      <c r="V14" s="84">
        <v>0.85</v>
      </c>
      <c r="W14" s="82">
        <f>81.67+1/60*100+1/60*100+1/60*100+1/60*100+1/60*100</f>
        <v>90.00333333333336</v>
      </c>
      <c r="X14" s="108" t="s">
        <v>292</v>
      </c>
      <c r="Y14" s="109">
        <v>1</v>
      </c>
      <c r="Z14" s="24" t="s">
        <v>60</v>
      </c>
      <c r="AA14" s="117" t="s">
        <v>279</v>
      </c>
      <c r="AB14" s="109">
        <v>0.5</v>
      </c>
      <c r="AC14" s="39" t="s">
        <v>202</v>
      </c>
      <c r="AD14" s="26" t="s">
        <v>279</v>
      </c>
      <c r="AE14" s="109">
        <v>0.5</v>
      </c>
      <c r="AF14" s="97"/>
      <c r="AG14" s="117"/>
      <c r="AH14" s="109"/>
      <c r="AI14" s="97"/>
      <c r="AJ14" s="97"/>
      <c r="AK14" s="97"/>
      <c r="AL14" s="97"/>
      <c r="AM14" s="97"/>
      <c r="AN14" s="97"/>
      <c r="AO14" s="97"/>
      <c r="AP14" s="97"/>
      <c r="AQ14" s="97"/>
    </row>
    <row r="15" spans="1:43" s="20" customFormat="1" ht="177" customHeight="1">
      <c r="A15" s="26" t="s">
        <v>36</v>
      </c>
      <c r="B15" s="2">
        <v>782</v>
      </c>
      <c r="C15" s="19" t="s">
        <v>92</v>
      </c>
      <c r="D15" s="32" t="s">
        <v>50</v>
      </c>
      <c r="E15" s="29" t="s">
        <v>93</v>
      </c>
      <c r="F15" s="30">
        <v>13469</v>
      </c>
      <c r="G15" s="32" t="s">
        <v>94</v>
      </c>
      <c r="H15" s="32">
        <v>2005</v>
      </c>
      <c r="I15" s="31" t="s">
        <v>95</v>
      </c>
      <c r="J15" s="64">
        <v>255000</v>
      </c>
      <c r="K15" s="40" t="s">
        <v>144</v>
      </c>
      <c r="L15" s="24" t="s">
        <v>184</v>
      </c>
      <c r="M15" s="25" t="s">
        <v>227</v>
      </c>
      <c r="N15" s="46" t="s">
        <v>155</v>
      </c>
      <c r="O15" s="25" t="s">
        <v>228</v>
      </c>
      <c r="P15" s="24">
        <v>1521000</v>
      </c>
      <c r="Q15" s="82">
        <f t="shared" si="1"/>
        <v>80</v>
      </c>
      <c r="R15" s="82">
        <v>0</v>
      </c>
      <c r="S15" s="82">
        <v>35</v>
      </c>
      <c r="T15" s="82">
        <v>45</v>
      </c>
      <c r="U15" s="82">
        <f t="shared" si="0"/>
        <v>80</v>
      </c>
      <c r="V15" s="84">
        <v>0.85</v>
      </c>
      <c r="W15" s="24">
        <v>100</v>
      </c>
      <c r="X15" s="108" t="s">
        <v>292</v>
      </c>
      <c r="Y15" s="109">
        <v>1</v>
      </c>
      <c r="Z15" s="24" t="s">
        <v>50</v>
      </c>
      <c r="AA15" s="117" t="s">
        <v>277</v>
      </c>
      <c r="AB15" s="109">
        <v>0.4</v>
      </c>
      <c r="AC15" s="39" t="s">
        <v>195</v>
      </c>
      <c r="AD15" s="26" t="s">
        <v>277</v>
      </c>
      <c r="AE15" s="109">
        <v>0.3</v>
      </c>
      <c r="AF15" s="41" t="s">
        <v>203</v>
      </c>
      <c r="AG15" s="117" t="s">
        <v>290</v>
      </c>
      <c r="AH15" s="109">
        <v>0.3</v>
      </c>
      <c r="AI15" s="97"/>
      <c r="AJ15" s="97"/>
      <c r="AK15" s="97"/>
      <c r="AL15" s="97"/>
      <c r="AM15" s="97"/>
      <c r="AN15" s="97"/>
      <c r="AO15" s="97"/>
      <c r="AP15" s="97"/>
      <c r="AQ15" s="97"/>
    </row>
    <row r="16" spans="1:43" s="20" customFormat="1" ht="177" customHeight="1">
      <c r="A16" s="26" t="s">
        <v>36</v>
      </c>
      <c r="B16" s="2">
        <v>782</v>
      </c>
      <c r="C16" s="19" t="s">
        <v>79</v>
      </c>
      <c r="D16" s="32" t="s">
        <v>80</v>
      </c>
      <c r="E16" s="29" t="s">
        <v>81</v>
      </c>
      <c r="F16" s="30">
        <v>4316</v>
      </c>
      <c r="G16" s="32" t="s">
        <v>96</v>
      </c>
      <c r="H16" s="32">
        <v>2005</v>
      </c>
      <c r="I16" s="31" t="s">
        <v>97</v>
      </c>
      <c r="J16" s="64">
        <v>156073.82252545486</v>
      </c>
      <c r="K16" s="40" t="s">
        <v>144</v>
      </c>
      <c r="L16" s="24" t="s">
        <v>185</v>
      </c>
      <c r="M16" s="25" t="s">
        <v>229</v>
      </c>
      <c r="N16" s="46" t="s">
        <v>156</v>
      </c>
      <c r="O16" s="25" t="s">
        <v>230</v>
      </c>
      <c r="P16" s="24">
        <v>1520971</v>
      </c>
      <c r="Q16" s="82">
        <f t="shared" si="1"/>
        <v>80</v>
      </c>
      <c r="R16" s="82">
        <v>0</v>
      </c>
      <c r="S16" s="82">
        <v>35</v>
      </c>
      <c r="T16" s="82">
        <v>45</v>
      </c>
      <c r="U16" s="82">
        <f t="shared" si="0"/>
        <v>80</v>
      </c>
      <c r="V16" s="84">
        <v>0.85</v>
      </c>
      <c r="W16" s="24">
        <v>100</v>
      </c>
      <c r="X16" s="108" t="s">
        <v>292</v>
      </c>
      <c r="Y16" s="109">
        <v>1</v>
      </c>
      <c r="Z16" s="24" t="s">
        <v>80</v>
      </c>
      <c r="AA16" s="117" t="s">
        <v>281</v>
      </c>
      <c r="AB16" s="109">
        <v>0.8</v>
      </c>
      <c r="AC16" s="41" t="s">
        <v>199</v>
      </c>
      <c r="AD16" s="26" t="s">
        <v>281</v>
      </c>
      <c r="AE16" s="109">
        <v>0</v>
      </c>
      <c r="AF16" s="41" t="s">
        <v>200</v>
      </c>
      <c r="AG16" s="117" t="s">
        <v>281</v>
      </c>
      <c r="AH16" s="109">
        <v>0.2</v>
      </c>
      <c r="AI16" s="97"/>
      <c r="AJ16" s="97"/>
      <c r="AK16" s="97"/>
      <c r="AL16" s="97"/>
      <c r="AM16" s="97"/>
      <c r="AN16" s="97"/>
      <c r="AO16" s="97"/>
      <c r="AP16" s="97"/>
      <c r="AQ16" s="97"/>
    </row>
    <row r="17" spans="1:43" s="20" customFormat="1" ht="177" customHeight="1">
      <c r="A17" s="26" t="s">
        <v>36</v>
      </c>
      <c r="B17" s="2">
        <v>782</v>
      </c>
      <c r="C17" s="19" t="s">
        <v>49</v>
      </c>
      <c r="D17" s="32" t="s">
        <v>50</v>
      </c>
      <c r="E17" s="29" t="s">
        <v>51</v>
      </c>
      <c r="F17" s="30">
        <v>819</v>
      </c>
      <c r="G17" s="32" t="s">
        <v>98</v>
      </c>
      <c r="H17" s="32">
        <v>2005</v>
      </c>
      <c r="I17" s="31" t="s">
        <v>99</v>
      </c>
      <c r="J17" s="64">
        <v>147774.4097813387</v>
      </c>
      <c r="K17" s="54" t="s">
        <v>144</v>
      </c>
      <c r="L17" s="24" t="s">
        <v>176</v>
      </c>
      <c r="M17" s="101" t="s">
        <v>231</v>
      </c>
      <c r="N17" s="24" t="s">
        <v>157</v>
      </c>
      <c r="O17" s="101" t="s">
        <v>232</v>
      </c>
      <c r="P17" s="24">
        <v>1520913</v>
      </c>
      <c r="Q17" s="82">
        <f t="shared" si="1"/>
        <v>80</v>
      </c>
      <c r="R17" s="82">
        <v>0</v>
      </c>
      <c r="S17" s="82">
        <v>35</v>
      </c>
      <c r="T17" s="82">
        <v>45</v>
      </c>
      <c r="U17" s="82">
        <f t="shared" si="0"/>
        <v>80</v>
      </c>
      <c r="V17" s="84">
        <v>0.85</v>
      </c>
      <c r="W17" s="24">
        <v>100</v>
      </c>
      <c r="X17" s="108" t="s">
        <v>292</v>
      </c>
      <c r="Y17" s="109">
        <v>1</v>
      </c>
      <c r="Z17" s="24" t="s">
        <v>50</v>
      </c>
      <c r="AA17" s="117" t="s">
        <v>277</v>
      </c>
      <c r="AB17" s="109">
        <v>0.6</v>
      </c>
      <c r="AC17" s="39" t="s">
        <v>195</v>
      </c>
      <c r="AD17" s="26" t="s">
        <v>277</v>
      </c>
      <c r="AE17" s="109">
        <v>0.4</v>
      </c>
      <c r="AF17" s="97"/>
      <c r="AG17" s="117"/>
      <c r="AH17" s="109"/>
      <c r="AI17" s="97"/>
      <c r="AJ17" s="97"/>
      <c r="AK17" s="97"/>
      <c r="AL17" s="97"/>
      <c r="AM17" s="97"/>
      <c r="AN17" s="97"/>
      <c r="AO17" s="97"/>
      <c r="AP17" s="97"/>
      <c r="AQ17" s="97"/>
    </row>
    <row r="18" spans="1:43" s="20" customFormat="1" ht="177" customHeight="1">
      <c r="A18" s="26" t="s">
        <v>36</v>
      </c>
      <c r="B18" s="2">
        <v>782</v>
      </c>
      <c r="C18" s="19" t="s">
        <v>54</v>
      </c>
      <c r="D18" s="32" t="s">
        <v>55</v>
      </c>
      <c r="E18" s="29" t="s">
        <v>56</v>
      </c>
      <c r="F18" s="30">
        <v>812</v>
      </c>
      <c r="G18" s="32" t="s">
        <v>100</v>
      </c>
      <c r="H18" s="32">
        <v>2005</v>
      </c>
      <c r="I18" s="31" t="s">
        <v>101</v>
      </c>
      <c r="J18" s="64">
        <v>148442.4572692372</v>
      </c>
      <c r="K18" s="40" t="s">
        <v>144</v>
      </c>
      <c r="L18" s="26" t="s">
        <v>186</v>
      </c>
      <c r="M18" s="105" t="s">
        <v>250</v>
      </c>
      <c r="N18" s="99" t="s">
        <v>158</v>
      </c>
      <c r="O18" s="106" t="s">
        <v>257</v>
      </c>
      <c r="P18" s="24">
        <v>1520778</v>
      </c>
      <c r="Q18" s="82">
        <f t="shared" si="1"/>
        <v>80</v>
      </c>
      <c r="R18" s="82">
        <v>0</v>
      </c>
      <c r="S18" s="82">
        <v>35</v>
      </c>
      <c r="T18" s="82">
        <v>45</v>
      </c>
      <c r="U18" s="82">
        <f t="shared" si="0"/>
        <v>80</v>
      </c>
      <c r="V18" s="84">
        <v>0.85</v>
      </c>
      <c r="W18" s="24">
        <v>100</v>
      </c>
      <c r="X18" s="108" t="s">
        <v>292</v>
      </c>
      <c r="Y18" s="109">
        <v>0.9</v>
      </c>
      <c r="Z18" s="24" t="s">
        <v>55</v>
      </c>
      <c r="AA18" s="117" t="s">
        <v>278</v>
      </c>
      <c r="AB18" s="109">
        <v>0.2</v>
      </c>
      <c r="AC18" s="41" t="s">
        <v>196</v>
      </c>
      <c r="AD18" s="26" t="s">
        <v>278</v>
      </c>
      <c r="AE18" s="109">
        <v>0.35</v>
      </c>
      <c r="AF18" s="41" t="s">
        <v>197</v>
      </c>
      <c r="AG18" s="117" t="s">
        <v>289</v>
      </c>
      <c r="AH18" s="109">
        <v>0.15</v>
      </c>
      <c r="AI18" s="24" t="s">
        <v>260</v>
      </c>
      <c r="AJ18" s="24" t="s">
        <v>295</v>
      </c>
      <c r="AK18" s="109">
        <v>0.1</v>
      </c>
      <c r="AL18" s="24" t="s">
        <v>261</v>
      </c>
      <c r="AM18" s="24" t="s">
        <v>278</v>
      </c>
      <c r="AN18" s="109">
        <v>0.1</v>
      </c>
      <c r="AO18" s="24"/>
      <c r="AP18" s="97"/>
      <c r="AQ18" s="97"/>
    </row>
    <row r="19" spans="1:43" s="20" customFormat="1" ht="177" customHeight="1">
      <c r="A19" s="26" t="s">
        <v>36</v>
      </c>
      <c r="B19" s="2">
        <v>782</v>
      </c>
      <c r="C19" s="19" t="s">
        <v>102</v>
      </c>
      <c r="D19" s="32" t="s">
        <v>103</v>
      </c>
      <c r="E19" s="29" t="s">
        <v>104</v>
      </c>
      <c r="F19" s="30">
        <v>2859</v>
      </c>
      <c r="G19" s="32" t="s">
        <v>105</v>
      </c>
      <c r="H19" s="32" t="s">
        <v>106</v>
      </c>
      <c r="I19" s="31" t="s">
        <v>107</v>
      </c>
      <c r="J19" s="64">
        <v>121190.43</v>
      </c>
      <c r="K19" s="40" t="s">
        <v>144</v>
      </c>
      <c r="L19" s="24" t="s">
        <v>187</v>
      </c>
      <c r="M19" s="25" t="s">
        <v>233</v>
      </c>
      <c r="N19" s="24" t="s">
        <v>159</v>
      </c>
      <c r="O19" s="25" t="s">
        <v>234</v>
      </c>
      <c r="P19" s="24">
        <v>1520883</v>
      </c>
      <c r="Q19" s="82">
        <f t="shared" si="1"/>
        <v>80</v>
      </c>
      <c r="R19" s="82">
        <v>0</v>
      </c>
      <c r="S19" s="82">
        <v>35</v>
      </c>
      <c r="T19" s="82">
        <v>45</v>
      </c>
      <c r="U19" s="82">
        <f t="shared" si="0"/>
        <v>80</v>
      </c>
      <c r="V19" s="84">
        <v>0.85</v>
      </c>
      <c r="W19" s="24">
        <v>100</v>
      </c>
      <c r="X19" s="108" t="s">
        <v>292</v>
      </c>
      <c r="Y19" s="109">
        <v>1.2</v>
      </c>
      <c r="Z19" s="24" t="s">
        <v>103</v>
      </c>
      <c r="AA19" s="117" t="s">
        <v>283</v>
      </c>
      <c r="AB19" s="109">
        <v>0.4</v>
      </c>
      <c r="AC19" s="98" t="s">
        <v>268</v>
      </c>
      <c r="AD19" s="26" t="s">
        <v>291</v>
      </c>
      <c r="AE19" s="109">
        <v>0.1</v>
      </c>
      <c r="AF19" s="98" t="s">
        <v>262</v>
      </c>
      <c r="AG19" s="117" t="s">
        <v>291</v>
      </c>
      <c r="AH19" s="109">
        <v>0.7</v>
      </c>
      <c r="AI19" s="97"/>
      <c r="AJ19" s="97"/>
      <c r="AK19" s="97"/>
      <c r="AL19" s="97"/>
      <c r="AM19" s="97"/>
      <c r="AN19" s="97"/>
      <c r="AO19" s="97"/>
      <c r="AP19" s="97"/>
      <c r="AQ19" s="97"/>
    </row>
    <row r="20" spans="1:43" s="20" customFormat="1" ht="177" customHeight="1">
      <c r="A20" s="26" t="s">
        <v>36</v>
      </c>
      <c r="B20" s="2">
        <v>782</v>
      </c>
      <c r="C20" s="19" t="s">
        <v>108</v>
      </c>
      <c r="D20" s="32" t="s">
        <v>109</v>
      </c>
      <c r="E20" s="29" t="s">
        <v>110</v>
      </c>
      <c r="F20" s="30">
        <v>9806</v>
      </c>
      <c r="G20" s="32" t="s">
        <v>111</v>
      </c>
      <c r="H20" s="32">
        <v>2005</v>
      </c>
      <c r="I20" s="31" t="s">
        <v>112</v>
      </c>
      <c r="J20" s="64">
        <v>135074.82886830246</v>
      </c>
      <c r="K20" s="40" t="s">
        <v>144</v>
      </c>
      <c r="L20" s="24" t="s">
        <v>188</v>
      </c>
      <c r="M20" s="25" t="s">
        <v>235</v>
      </c>
      <c r="N20" s="100" t="s">
        <v>160</v>
      </c>
      <c r="O20" s="103" t="s">
        <v>236</v>
      </c>
      <c r="P20" s="24">
        <v>13056</v>
      </c>
      <c r="Q20" s="82">
        <f t="shared" si="1"/>
        <v>80</v>
      </c>
      <c r="R20" s="82">
        <v>0</v>
      </c>
      <c r="S20" s="82">
        <v>35</v>
      </c>
      <c r="T20" s="82">
        <v>45</v>
      </c>
      <c r="U20" s="82">
        <f t="shared" si="0"/>
        <v>80</v>
      </c>
      <c r="V20" s="84">
        <v>0.85</v>
      </c>
      <c r="W20" s="24">
        <v>100</v>
      </c>
      <c r="X20" s="108" t="s">
        <v>292</v>
      </c>
      <c r="Y20" s="109">
        <v>1</v>
      </c>
      <c r="Z20" s="24" t="s">
        <v>109</v>
      </c>
      <c r="AA20" s="117" t="s">
        <v>284</v>
      </c>
      <c r="AB20" s="109">
        <v>0.5</v>
      </c>
      <c r="AC20" s="41" t="s">
        <v>204</v>
      </c>
      <c r="AD20" s="26" t="s">
        <v>276</v>
      </c>
      <c r="AE20" s="109">
        <v>0.5</v>
      </c>
      <c r="AF20" s="97"/>
      <c r="AG20" s="117"/>
      <c r="AH20" s="109"/>
      <c r="AI20" s="97"/>
      <c r="AJ20" s="97"/>
      <c r="AK20" s="97"/>
      <c r="AL20" s="97"/>
      <c r="AM20" s="97"/>
      <c r="AN20" s="97"/>
      <c r="AO20" s="97"/>
      <c r="AP20" s="97"/>
      <c r="AQ20" s="97"/>
    </row>
    <row r="21" spans="1:43" s="20" customFormat="1" ht="177" customHeight="1">
      <c r="A21" s="26" t="s">
        <v>36</v>
      </c>
      <c r="B21" s="2">
        <v>782</v>
      </c>
      <c r="C21" s="19" t="s">
        <v>77</v>
      </c>
      <c r="D21" s="32" t="s">
        <v>74</v>
      </c>
      <c r="E21" s="29" t="s">
        <v>78</v>
      </c>
      <c r="F21" s="30">
        <v>4107</v>
      </c>
      <c r="G21" s="32" t="s">
        <v>113</v>
      </c>
      <c r="H21" s="32">
        <v>2005</v>
      </c>
      <c r="I21" s="31" t="s">
        <v>114</v>
      </c>
      <c r="J21" s="64">
        <v>82276.44675346353</v>
      </c>
      <c r="K21" s="55" t="s">
        <v>144</v>
      </c>
      <c r="L21" s="26" t="s">
        <v>189</v>
      </c>
      <c r="M21" s="25" t="s">
        <v>239</v>
      </c>
      <c r="N21" s="99" t="s">
        <v>161</v>
      </c>
      <c r="O21" s="25" t="s">
        <v>237</v>
      </c>
      <c r="P21" s="24">
        <v>4640</v>
      </c>
      <c r="Q21" s="82">
        <f t="shared" si="1"/>
        <v>80</v>
      </c>
      <c r="R21" s="82">
        <v>0</v>
      </c>
      <c r="S21" s="82">
        <v>35</v>
      </c>
      <c r="T21" s="82">
        <v>45</v>
      </c>
      <c r="U21" s="82">
        <f t="shared" si="0"/>
        <v>80</v>
      </c>
      <c r="V21" s="84">
        <v>0.85</v>
      </c>
      <c r="W21" s="24">
        <v>100</v>
      </c>
      <c r="X21" s="108" t="s">
        <v>292</v>
      </c>
      <c r="Y21" s="109">
        <v>1</v>
      </c>
      <c r="Z21" s="24" t="s">
        <v>74</v>
      </c>
      <c r="AA21" s="117" t="s">
        <v>285</v>
      </c>
      <c r="AB21" s="109">
        <v>1</v>
      </c>
      <c r="AC21" s="24"/>
      <c r="AD21" s="26"/>
      <c r="AE21" s="109"/>
      <c r="AF21" s="97"/>
      <c r="AG21" s="117"/>
      <c r="AH21" s="109"/>
      <c r="AI21" s="97"/>
      <c r="AJ21" s="97"/>
      <c r="AK21" s="97"/>
      <c r="AL21" s="97"/>
      <c r="AM21" s="97"/>
      <c r="AN21" s="97"/>
      <c r="AO21" s="97"/>
      <c r="AP21" s="97"/>
      <c r="AQ21" s="97"/>
    </row>
    <row r="22" spans="1:43" s="20" customFormat="1" ht="177" customHeight="1">
      <c r="A22" s="26" t="s">
        <v>36</v>
      </c>
      <c r="B22" s="2">
        <v>782</v>
      </c>
      <c r="C22" s="19" t="s">
        <v>59</v>
      </c>
      <c r="D22" s="32" t="s">
        <v>60</v>
      </c>
      <c r="E22" s="29" t="s">
        <v>61</v>
      </c>
      <c r="F22" s="30" t="s">
        <v>59</v>
      </c>
      <c r="G22" s="32" t="s">
        <v>115</v>
      </c>
      <c r="H22" s="32">
        <v>2005</v>
      </c>
      <c r="I22" s="31" t="s">
        <v>63</v>
      </c>
      <c r="J22" s="64">
        <v>106826.91</v>
      </c>
      <c r="K22" s="55" t="s">
        <v>144</v>
      </c>
      <c r="L22" s="26" t="s">
        <v>190</v>
      </c>
      <c r="M22" s="102" t="s">
        <v>238</v>
      </c>
      <c r="N22" s="26" t="s">
        <v>151</v>
      </c>
      <c r="O22" s="102" t="s">
        <v>220</v>
      </c>
      <c r="P22" s="24">
        <v>15032</v>
      </c>
      <c r="Q22" s="82">
        <f t="shared" si="1"/>
        <v>80</v>
      </c>
      <c r="R22" s="82">
        <v>0</v>
      </c>
      <c r="S22" s="82">
        <v>35</v>
      </c>
      <c r="T22" s="82">
        <v>45</v>
      </c>
      <c r="U22" s="82">
        <f t="shared" si="0"/>
        <v>80</v>
      </c>
      <c r="V22" s="84">
        <v>0.85</v>
      </c>
      <c r="W22" s="24">
        <v>100</v>
      </c>
      <c r="X22" s="108" t="s">
        <v>292</v>
      </c>
      <c r="Y22" s="109">
        <v>0.9</v>
      </c>
      <c r="Z22" s="24" t="s">
        <v>60</v>
      </c>
      <c r="AA22" s="117" t="s">
        <v>279</v>
      </c>
      <c r="AB22" s="109">
        <v>0.2</v>
      </c>
      <c r="AC22" s="112" t="s">
        <v>269</v>
      </c>
      <c r="AD22" s="26" t="s">
        <v>287</v>
      </c>
      <c r="AE22" s="109">
        <v>0.2</v>
      </c>
      <c r="AF22" s="98" t="s">
        <v>261</v>
      </c>
      <c r="AG22" s="117" t="s">
        <v>279</v>
      </c>
      <c r="AH22" s="109">
        <v>0.4</v>
      </c>
      <c r="AI22" s="98" t="s">
        <v>270</v>
      </c>
      <c r="AJ22" s="24" t="s">
        <v>279</v>
      </c>
      <c r="AK22" s="109">
        <v>0.1</v>
      </c>
      <c r="AL22" s="97"/>
      <c r="AM22" s="97"/>
      <c r="AN22" s="97"/>
      <c r="AO22" s="97"/>
      <c r="AP22" s="97"/>
      <c r="AQ22" s="97"/>
    </row>
    <row r="23" spans="1:43" s="20" customFormat="1" ht="177" customHeight="1">
      <c r="A23" s="26" t="s">
        <v>36</v>
      </c>
      <c r="B23" s="2">
        <v>782</v>
      </c>
      <c r="C23" s="19" t="s">
        <v>73</v>
      </c>
      <c r="D23" s="32" t="s">
        <v>74</v>
      </c>
      <c r="E23" s="29" t="s">
        <v>75</v>
      </c>
      <c r="F23" s="30">
        <v>2034</v>
      </c>
      <c r="G23" s="32" t="s">
        <v>116</v>
      </c>
      <c r="H23" s="32">
        <v>2005</v>
      </c>
      <c r="I23" s="31" t="s">
        <v>117</v>
      </c>
      <c r="J23" s="64">
        <v>136659.70025872142</v>
      </c>
      <c r="K23" s="55" t="s">
        <v>144</v>
      </c>
      <c r="L23" s="26" t="s">
        <v>191</v>
      </c>
      <c r="M23" s="24" t="s">
        <v>210</v>
      </c>
      <c r="N23" s="45" t="s">
        <v>162</v>
      </c>
      <c r="O23" s="24" t="s">
        <v>216</v>
      </c>
      <c r="P23" s="24">
        <v>352</v>
      </c>
      <c r="Q23" s="82">
        <f t="shared" si="1"/>
        <v>80</v>
      </c>
      <c r="R23" s="82">
        <v>0</v>
      </c>
      <c r="S23" s="82">
        <v>35</v>
      </c>
      <c r="T23" s="82">
        <v>45</v>
      </c>
      <c r="U23" s="82">
        <f t="shared" si="0"/>
        <v>80</v>
      </c>
      <c r="V23" s="84">
        <v>0.85</v>
      </c>
      <c r="W23" s="24">
        <v>100</v>
      </c>
      <c r="X23" s="108" t="s">
        <v>292</v>
      </c>
      <c r="Y23" s="109">
        <v>1</v>
      </c>
      <c r="Z23" s="24" t="s">
        <v>74</v>
      </c>
      <c r="AA23" s="117" t="s">
        <v>285</v>
      </c>
      <c r="AB23" s="109">
        <v>0.4</v>
      </c>
      <c r="AC23" s="39" t="s">
        <v>205</v>
      </c>
      <c r="AD23" s="26" t="s">
        <v>288</v>
      </c>
      <c r="AE23" s="109">
        <v>0.6</v>
      </c>
      <c r="AF23" s="97"/>
      <c r="AG23" s="117"/>
      <c r="AH23" s="109"/>
      <c r="AI23" s="97"/>
      <c r="AJ23" s="97"/>
      <c r="AK23" s="97"/>
      <c r="AL23" s="97"/>
      <c r="AM23" s="97"/>
      <c r="AN23" s="97"/>
      <c r="AO23" s="97"/>
      <c r="AP23" s="97"/>
      <c r="AQ23" s="97"/>
    </row>
    <row r="24" spans="1:43" s="20" customFormat="1" ht="177" customHeight="1">
      <c r="A24" s="26" t="s">
        <v>36</v>
      </c>
      <c r="B24" s="2">
        <v>782</v>
      </c>
      <c r="C24" s="19" t="s">
        <v>44</v>
      </c>
      <c r="D24" s="32" t="s">
        <v>45</v>
      </c>
      <c r="E24" s="29" t="s">
        <v>118</v>
      </c>
      <c r="F24" s="30">
        <v>8782</v>
      </c>
      <c r="G24" s="32" t="s">
        <v>119</v>
      </c>
      <c r="H24" s="32" t="s">
        <v>120</v>
      </c>
      <c r="I24" s="31" t="s">
        <v>121</v>
      </c>
      <c r="J24" s="64">
        <v>67031.0970205308</v>
      </c>
      <c r="K24" s="55" t="s">
        <v>144</v>
      </c>
      <c r="L24" s="25" t="s">
        <v>258</v>
      </c>
      <c r="M24" s="25" t="s">
        <v>259</v>
      </c>
      <c r="N24" s="26" t="s">
        <v>163</v>
      </c>
      <c r="O24" s="102" t="s">
        <v>240</v>
      </c>
      <c r="P24" s="24">
        <v>1167401</v>
      </c>
      <c r="Q24" s="82">
        <f t="shared" si="1"/>
        <v>80</v>
      </c>
      <c r="R24" s="82">
        <v>0</v>
      </c>
      <c r="S24" s="82">
        <v>35</v>
      </c>
      <c r="T24" s="82">
        <v>45</v>
      </c>
      <c r="U24" s="82">
        <f t="shared" si="0"/>
        <v>80</v>
      </c>
      <c r="V24" s="84">
        <v>0.85</v>
      </c>
      <c r="W24" s="24">
        <v>100</v>
      </c>
      <c r="X24" s="108" t="s">
        <v>292</v>
      </c>
      <c r="Y24" s="109">
        <v>1</v>
      </c>
      <c r="Z24" s="24" t="s">
        <v>45</v>
      </c>
      <c r="AA24" s="117" t="s">
        <v>275</v>
      </c>
      <c r="AB24" s="109">
        <v>1</v>
      </c>
      <c r="AC24" s="24"/>
      <c r="AD24" s="26"/>
      <c r="AE24" s="109"/>
      <c r="AF24" s="97"/>
      <c r="AG24" s="117"/>
      <c r="AH24" s="109"/>
      <c r="AI24" s="97"/>
      <c r="AJ24" s="97"/>
      <c r="AK24" s="97"/>
      <c r="AL24" s="97"/>
      <c r="AM24" s="97"/>
      <c r="AN24" s="97"/>
      <c r="AO24" s="97"/>
      <c r="AP24" s="97"/>
      <c r="AQ24" s="97"/>
    </row>
    <row r="25" spans="1:43" s="20" customFormat="1" ht="177" customHeight="1">
      <c r="A25" s="26" t="s">
        <v>36</v>
      </c>
      <c r="B25" s="2">
        <v>782</v>
      </c>
      <c r="C25" s="19" t="s">
        <v>122</v>
      </c>
      <c r="D25" s="32" t="s">
        <v>38</v>
      </c>
      <c r="E25" s="29" t="s">
        <v>123</v>
      </c>
      <c r="F25" s="30" t="s">
        <v>124</v>
      </c>
      <c r="G25" s="32" t="s">
        <v>125</v>
      </c>
      <c r="H25" s="32">
        <v>2006</v>
      </c>
      <c r="I25" s="31" t="s">
        <v>126</v>
      </c>
      <c r="J25" s="64">
        <v>57452.178267401105</v>
      </c>
      <c r="K25" s="56" t="s">
        <v>144</v>
      </c>
      <c r="L25" s="22" t="s">
        <v>192</v>
      </c>
      <c r="M25" s="24" t="s">
        <v>211</v>
      </c>
      <c r="N25" s="49" t="s">
        <v>164</v>
      </c>
      <c r="O25" s="24" t="s">
        <v>213</v>
      </c>
      <c r="P25" s="24">
        <v>7119</v>
      </c>
      <c r="Q25" s="82">
        <f t="shared" si="1"/>
        <v>86.75907979616483</v>
      </c>
      <c r="R25" s="82">
        <f t="shared" si="2"/>
        <v>6.759079796164836</v>
      </c>
      <c r="S25" s="82">
        <v>35</v>
      </c>
      <c r="T25" s="82">
        <v>45</v>
      </c>
      <c r="U25" s="82">
        <f t="shared" si="0"/>
        <v>86.75907979616483</v>
      </c>
      <c r="V25" s="84">
        <v>0.85</v>
      </c>
      <c r="W25" s="82">
        <f>90+1/60*100+1/60*100+1/60*100+1/60*100+1/60*100</f>
        <v>98.33333333333336</v>
      </c>
      <c r="X25" s="108" t="s">
        <v>292</v>
      </c>
      <c r="Y25" s="109">
        <v>0.7</v>
      </c>
      <c r="Z25" s="24" t="s">
        <v>38</v>
      </c>
      <c r="AA25" s="117" t="s">
        <v>276</v>
      </c>
      <c r="AB25" s="109">
        <v>0.5</v>
      </c>
      <c r="AC25" s="110" t="s">
        <v>206</v>
      </c>
      <c r="AD25" s="26" t="s">
        <v>276</v>
      </c>
      <c r="AE25" s="109">
        <v>0.2</v>
      </c>
      <c r="AF25" s="24"/>
      <c r="AG25" s="117"/>
      <c r="AH25" s="109"/>
      <c r="AI25" s="97"/>
      <c r="AJ25" s="97"/>
      <c r="AK25" s="97"/>
      <c r="AL25" s="97"/>
      <c r="AM25" s="97"/>
      <c r="AN25" s="97"/>
      <c r="AO25" s="97"/>
      <c r="AP25" s="97"/>
      <c r="AQ25" s="97"/>
    </row>
    <row r="26" spans="1:43" s="20" customFormat="1" ht="177" customHeight="1">
      <c r="A26" s="26" t="s">
        <v>36</v>
      </c>
      <c r="B26" s="2">
        <v>782</v>
      </c>
      <c r="C26" s="19" t="s">
        <v>59</v>
      </c>
      <c r="D26" s="32" t="s">
        <v>60</v>
      </c>
      <c r="E26" s="29" t="s">
        <v>61</v>
      </c>
      <c r="F26" s="30">
        <v>1649</v>
      </c>
      <c r="G26" s="32" t="s">
        <v>127</v>
      </c>
      <c r="H26" s="32">
        <v>2007</v>
      </c>
      <c r="I26" s="31" t="s">
        <v>128</v>
      </c>
      <c r="J26" s="64">
        <v>83618.58</v>
      </c>
      <c r="K26" s="57" t="s">
        <v>9</v>
      </c>
      <c r="L26" s="104" t="s">
        <v>241</v>
      </c>
      <c r="M26" s="25" t="s">
        <v>242</v>
      </c>
      <c r="N26" s="47" t="s">
        <v>165</v>
      </c>
      <c r="O26" s="25" t="s">
        <v>243</v>
      </c>
      <c r="P26" s="24">
        <v>7000794</v>
      </c>
      <c r="Q26" s="82">
        <f t="shared" si="1"/>
        <v>89.83748</v>
      </c>
      <c r="R26" s="82">
        <f t="shared" si="2"/>
        <v>9.83748</v>
      </c>
      <c r="S26" s="82">
        <v>35</v>
      </c>
      <c r="T26" s="82">
        <v>45</v>
      </c>
      <c r="U26" s="82">
        <f t="shared" si="0"/>
        <v>89.83748</v>
      </c>
      <c r="V26" s="84">
        <v>0.85</v>
      </c>
      <c r="W26" s="82">
        <f>60+1/60*100+1/60*100+1/60*100+1/60*100+1/60*100</f>
        <v>68.33333333333334</v>
      </c>
      <c r="X26" s="108" t="s">
        <v>292</v>
      </c>
      <c r="Y26" s="109">
        <v>0.9</v>
      </c>
      <c r="Z26" s="24" t="s">
        <v>60</v>
      </c>
      <c r="AA26" s="117" t="s">
        <v>279</v>
      </c>
      <c r="AB26" s="109">
        <v>0.2</v>
      </c>
      <c r="AC26" s="111" t="s">
        <v>198</v>
      </c>
      <c r="AD26" s="26" t="s">
        <v>287</v>
      </c>
      <c r="AE26" s="109">
        <v>0.3</v>
      </c>
      <c r="AF26" s="98" t="s">
        <v>271</v>
      </c>
      <c r="AG26" s="117" t="s">
        <v>279</v>
      </c>
      <c r="AH26" s="109">
        <v>0.3</v>
      </c>
      <c r="AI26" s="98" t="s">
        <v>272</v>
      </c>
      <c r="AJ26" s="24" t="s">
        <v>279</v>
      </c>
      <c r="AK26" s="109">
        <v>0.1</v>
      </c>
      <c r="AL26" s="97"/>
      <c r="AM26" s="97"/>
      <c r="AN26" s="97"/>
      <c r="AO26" s="97"/>
      <c r="AP26" s="97"/>
      <c r="AQ26" s="97"/>
    </row>
    <row r="27" spans="1:43" s="20" customFormat="1" ht="177" customHeight="1">
      <c r="A27" s="26" t="s">
        <v>36</v>
      </c>
      <c r="B27" s="2">
        <v>782</v>
      </c>
      <c r="C27" s="19" t="s">
        <v>84</v>
      </c>
      <c r="D27" s="32" t="s">
        <v>76</v>
      </c>
      <c r="E27" s="29" t="s">
        <v>85</v>
      </c>
      <c r="F27" s="30">
        <v>9286</v>
      </c>
      <c r="G27" s="32" t="s">
        <v>129</v>
      </c>
      <c r="H27" s="32">
        <v>2007</v>
      </c>
      <c r="I27" s="31" t="s">
        <v>130</v>
      </c>
      <c r="J27" s="64">
        <v>53509.96</v>
      </c>
      <c r="K27" s="58" t="s">
        <v>9</v>
      </c>
      <c r="L27" s="21" t="s">
        <v>182</v>
      </c>
      <c r="M27" s="25" t="s">
        <v>245</v>
      </c>
      <c r="N27" s="24" t="s">
        <v>166</v>
      </c>
      <c r="O27" s="102" t="s">
        <v>246</v>
      </c>
      <c r="P27" s="24">
        <v>7000047</v>
      </c>
      <c r="Q27" s="82">
        <f t="shared" si="1"/>
        <v>86.29528941176471</v>
      </c>
      <c r="R27" s="82">
        <f t="shared" si="2"/>
        <v>6.295289411764706</v>
      </c>
      <c r="S27" s="82">
        <v>35</v>
      </c>
      <c r="T27" s="82">
        <v>45</v>
      </c>
      <c r="U27" s="82">
        <f t="shared" si="0"/>
        <v>86.29528941176471</v>
      </c>
      <c r="V27" s="84">
        <v>0.85</v>
      </c>
      <c r="W27" s="82">
        <f>60+1/60*100+1/60*100+1/60*100+1/60*100+1/60*100</f>
        <v>68.33333333333334</v>
      </c>
      <c r="X27" s="108" t="s">
        <v>292</v>
      </c>
      <c r="Y27" s="109">
        <v>0.4</v>
      </c>
      <c r="Z27" s="24" t="s">
        <v>76</v>
      </c>
      <c r="AA27" s="117" t="s">
        <v>282</v>
      </c>
      <c r="AB27" s="109">
        <v>0</v>
      </c>
      <c r="AC27" s="39" t="s">
        <v>201</v>
      </c>
      <c r="AD27" s="26" t="s">
        <v>282</v>
      </c>
      <c r="AE27" s="109">
        <v>0.4</v>
      </c>
      <c r="AF27" s="97"/>
      <c r="AG27" s="117"/>
      <c r="AH27" s="109"/>
      <c r="AI27" s="97"/>
      <c r="AJ27" s="97"/>
      <c r="AK27" s="97"/>
      <c r="AL27" s="97"/>
      <c r="AM27" s="97"/>
      <c r="AN27" s="97"/>
      <c r="AO27" s="97"/>
      <c r="AP27" s="97"/>
      <c r="AQ27" s="97"/>
    </row>
    <row r="28" spans="1:43" s="20" customFormat="1" ht="177" customHeight="1">
      <c r="A28" s="26" t="s">
        <v>36</v>
      </c>
      <c r="B28" s="2">
        <v>782</v>
      </c>
      <c r="C28" s="19" t="s">
        <v>79</v>
      </c>
      <c r="D28" s="32" t="s">
        <v>80</v>
      </c>
      <c r="E28" s="29" t="s">
        <v>81</v>
      </c>
      <c r="F28" s="30">
        <v>4316</v>
      </c>
      <c r="G28" s="32" t="s">
        <v>131</v>
      </c>
      <c r="H28" s="32" t="s">
        <v>132</v>
      </c>
      <c r="I28" s="31" t="s">
        <v>133</v>
      </c>
      <c r="J28" s="64">
        <v>158686.8</v>
      </c>
      <c r="K28" s="57" t="s">
        <v>9</v>
      </c>
      <c r="L28" s="26" t="s">
        <v>181</v>
      </c>
      <c r="M28" s="102" t="s">
        <v>247</v>
      </c>
      <c r="N28" s="38"/>
      <c r="O28" s="97"/>
      <c r="P28" s="24">
        <v>8000418</v>
      </c>
      <c r="Q28" s="82">
        <f t="shared" si="1"/>
        <v>98.66903529411765</v>
      </c>
      <c r="R28" s="82">
        <f t="shared" si="2"/>
        <v>18.669035294117645</v>
      </c>
      <c r="S28" s="82">
        <v>35</v>
      </c>
      <c r="T28" s="82">
        <v>45</v>
      </c>
      <c r="U28" s="82">
        <f t="shared" si="0"/>
        <v>98.66903529411765</v>
      </c>
      <c r="V28" s="84">
        <v>0.85</v>
      </c>
      <c r="W28" s="82">
        <f>38.33+1/60*100+1/60*100+1/60*100+1/60*100+1/60*100</f>
        <v>46.66333333333332</v>
      </c>
      <c r="X28" s="108" t="s">
        <v>292</v>
      </c>
      <c r="Y28" s="109">
        <v>1</v>
      </c>
      <c r="Z28" s="24" t="s">
        <v>80</v>
      </c>
      <c r="AA28" s="117" t="s">
        <v>281</v>
      </c>
      <c r="AB28" s="109">
        <v>0.8</v>
      </c>
      <c r="AC28" s="39" t="s">
        <v>199</v>
      </c>
      <c r="AD28" s="26" t="s">
        <v>281</v>
      </c>
      <c r="AE28" s="109">
        <v>0</v>
      </c>
      <c r="AF28" s="41" t="s">
        <v>200</v>
      </c>
      <c r="AG28" s="117" t="s">
        <v>281</v>
      </c>
      <c r="AH28" s="109">
        <v>0.2</v>
      </c>
      <c r="AI28" s="97"/>
      <c r="AJ28" s="97"/>
      <c r="AK28" s="97"/>
      <c r="AL28" s="97"/>
      <c r="AM28" s="97"/>
      <c r="AN28" s="97"/>
      <c r="AO28" s="97"/>
      <c r="AP28" s="97"/>
      <c r="AQ28" s="97"/>
    </row>
    <row r="29" spans="1:43" s="20" customFormat="1" ht="177" customHeight="1">
      <c r="A29" s="26" t="s">
        <v>36</v>
      </c>
      <c r="B29" s="2">
        <v>782</v>
      </c>
      <c r="C29" s="19" t="s">
        <v>73</v>
      </c>
      <c r="D29" s="32" t="s">
        <v>74</v>
      </c>
      <c r="E29" s="29" t="s">
        <v>75</v>
      </c>
      <c r="F29" s="30">
        <v>2034</v>
      </c>
      <c r="G29" s="32" t="s">
        <v>134</v>
      </c>
      <c r="H29" s="32">
        <v>2007</v>
      </c>
      <c r="I29" s="31" t="s">
        <v>135</v>
      </c>
      <c r="J29" s="64">
        <v>100939.17</v>
      </c>
      <c r="K29" s="57" t="s">
        <v>9</v>
      </c>
      <c r="L29" s="25" t="s">
        <v>146</v>
      </c>
      <c r="M29" s="54" t="s">
        <v>210</v>
      </c>
      <c r="N29" s="47" t="s">
        <v>167</v>
      </c>
      <c r="O29" s="24" t="s">
        <v>214</v>
      </c>
      <c r="P29" s="24">
        <v>7000791</v>
      </c>
      <c r="Q29" s="82">
        <f t="shared" si="1"/>
        <v>91.87519647058824</v>
      </c>
      <c r="R29" s="82">
        <f t="shared" si="2"/>
        <v>11.875196470588234</v>
      </c>
      <c r="S29" s="82">
        <v>35</v>
      </c>
      <c r="T29" s="82">
        <v>45</v>
      </c>
      <c r="U29" s="82">
        <f t="shared" si="0"/>
        <v>91.87519647058824</v>
      </c>
      <c r="V29" s="84">
        <v>0.85</v>
      </c>
      <c r="W29" s="82">
        <f>60+1/60*100+1/60*100+1/60*100+1/60*100+1/60*100</f>
        <v>68.33333333333334</v>
      </c>
      <c r="X29" s="108" t="s">
        <v>292</v>
      </c>
      <c r="Y29" s="109">
        <v>1</v>
      </c>
      <c r="Z29" s="24" t="s">
        <v>74</v>
      </c>
      <c r="AA29" s="117" t="s">
        <v>285</v>
      </c>
      <c r="AB29" s="109">
        <v>0.4</v>
      </c>
      <c r="AC29" s="41" t="s">
        <v>205</v>
      </c>
      <c r="AD29" s="26" t="s">
        <v>288</v>
      </c>
      <c r="AE29" s="109">
        <v>0.6</v>
      </c>
      <c r="AF29" s="97"/>
      <c r="AG29" s="117"/>
      <c r="AH29" s="109"/>
      <c r="AI29" s="97"/>
      <c r="AJ29" s="97"/>
      <c r="AK29" s="97"/>
      <c r="AL29" s="97"/>
      <c r="AM29" s="97"/>
      <c r="AN29" s="97"/>
      <c r="AO29" s="97"/>
      <c r="AP29" s="97"/>
      <c r="AQ29" s="97"/>
    </row>
    <row r="30" spans="1:43" s="20" customFormat="1" ht="177" customHeight="1">
      <c r="A30" s="26" t="s">
        <v>36</v>
      </c>
      <c r="B30" s="2">
        <v>782</v>
      </c>
      <c r="C30" s="19" t="s">
        <v>136</v>
      </c>
      <c r="D30" s="32" t="s">
        <v>137</v>
      </c>
      <c r="E30" s="29" t="s">
        <v>138</v>
      </c>
      <c r="F30" s="30">
        <v>3569</v>
      </c>
      <c r="G30" s="32" t="s">
        <v>139</v>
      </c>
      <c r="H30" s="32" t="s">
        <v>132</v>
      </c>
      <c r="I30" s="31" t="s">
        <v>140</v>
      </c>
      <c r="J30" s="64">
        <v>102007.59</v>
      </c>
      <c r="K30" s="57" t="s">
        <v>9</v>
      </c>
      <c r="L30" s="21" t="s">
        <v>193</v>
      </c>
      <c r="M30" s="24" t="s">
        <v>212</v>
      </c>
      <c r="N30" s="49" t="s">
        <v>168</v>
      </c>
      <c r="O30" s="24" t="s">
        <v>215</v>
      </c>
      <c r="P30" s="24">
        <v>7000330</v>
      </c>
      <c r="Q30" s="82">
        <f t="shared" si="1"/>
        <v>92.00089294117647</v>
      </c>
      <c r="R30" s="82">
        <f t="shared" si="2"/>
        <v>12.00089294117647</v>
      </c>
      <c r="S30" s="82">
        <v>35</v>
      </c>
      <c r="T30" s="82">
        <v>45</v>
      </c>
      <c r="U30" s="82">
        <f t="shared" si="0"/>
        <v>92.00089294117647</v>
      </c>
      <c r="V30" s="84">
        <v>0.85</v>
      </c>
      <c r="W30" s="82">
        <f>58.33+1/60*100+1/60*100+1/60*100+1/60*100+1/60*100</f>
        <v>66.66333333333333</v>
      </c>
      <c r="X30" s="108" t="s">
        <v>292</v>
      </c>
      <c r="Y30" s="109">
        <v>0.55</v>
      </c>
      <c r="Z30" s="24" t="s">
        <v>137</v>
      </c>
      <c r="AA30" s="117" t="s">
        <v>286</v>
      </c>
      <c r="AB30" s="109">
        <v>0.35</v>
      </c>
      <c r="AC30" s="98" t="s">
        <v>273</v>
      </c>
      <c r="AD30" s="26" t="s">
        <v>286</v>
      </c>
      <c r="AE30" s="109">
        <v>0.2</v>
      </c>
      <c r="AF30" s="97"/>
      <c r="AG30" s="117"/>
      <c r="AH30" s="109"/>
      <c r="AI30" s="97"/>
      <c r="AJ30" s="97"/>
      <c r="AK30" s="97"/>
      <c r="AL30" s="97"/>
      <c r="AM30" s="97"/>
      <c r="AN30" s="97"/>
      <c r="AO30" s="97"/>
      <c r="AP30" s="97"/>
      <c r="AQ30" s="97"/>
    </row>
    <row r="31" spans="1:43" s="20" customFormat="1" ht="177" customHeight="1">
      <c r="A31" s="26" t="s">
        <v>36</v>
      </c>
      <c r="B31" s="2">
        <v>782</v>
      </c>
      <c r="C31" s="19" t="s">
        <v>54</v>
      </c>
      <c r="D31" s="32" t="s">
        <v>55</v>
      </c>
      <c r="E31" s="29" t="s">
        <v>56</v>
      </c>
      <c r="F31" s="30">
        <v>812</v>
      </c>
      <c r="G31" s="32" t="s">
        <v>141</v>
      </c>
      <c r="H31" s="32">
        <v>2007</v>
      </c>
      <c r="I31" s="31" t="s">
        <v>142</v>
      </c>
      <c r="J31" s="64">
        <v>89080.94</v>
      </c>
      <c r="K31" s="57" t="s">
        <v>9</v>
      </c>
      <c r="L31" s="23" t="s">
        <v>177</v>
      </c>
      <c r="M31" s="105" t="s">
        <v>250</v>
      </c>
      <c r="N31" s="45" t="s">
        <v>169</v>
      </c>
      <c r="O31" s="106" t="s">
        <v>251</v>
      </c>
      <c r="P31" s="24">
        <v>70100795</v>
      </c>
      <c r="Q31" s="82">
        <f t="shared" si="1"/>
        <v>90.48011058823529</v>
      </c>
      <c r="R31" s="82">
        <f t="shared" si="2"/>
        <v>10.480110588235295</v>
      </c>
      <c r="S31" s="82">
        <v>35</v>
      </c>
      <c r="T31" s="82">
        <v>45</v>
      </c>
      <c r="U31" s="82">
        <f t="shared" si="0"/>
        <v>90.48011058823529</v>
      </c>
      <c r="V31" s="84">
        <v>0.85</v>
      </c>
      <c r="W31" s="82">
        <f>60+1/60*100+1/60*100+1/60*100+1/60*100+1/60*100</f>
        <v>68.33333333333334</v>
      </c>
      <c r="X31" s="108" t="s">
        <v>292</v>
      </c>
      <c r="Y31" s="109">
        <v>0.9</v>
      </c>
      <c r="Z31" s="24" t="s">
        <v>55</v>
      </c>
      <c r="AA31" s="117" t="s">
        <v>278</v>
      </c>
      <c r="AB31" s="109">
        <v>0.2</v>
      </c>
      <c r="AC31" s="113" t="s">
        <v>196</v>
      </c>
      <c r="AD31" s="26" t="s">
        <v>278</v>
      </c>
      <c r="AE31" s="109">
        <v>0.35</v>
      </c>
      <c r="AF31" s="114" t="s">
        <v>197</v>
      </c>
      <c r="AG31" s="117" t="s">
        <v>289</v>
      </c>
      <c r="AH31" s="109">
        <v>0.15</v>
      </c>
      <c r="AI31" s="24" t="s">
        <v>260</v>
      </c>
      <c r="AJ31" s="24" t="s">
        <v>295</v>
      </c>
      <c r="AK31" s="109">
        <v>0.1</v>
      </c>
      <c r="AL31" s="24" t="s">
        <v>261</v>
      </c>
      <c r="AM31" s="24" t="s">
        <v>278</v>
      </c>
      <c r="AN31" s="109">
        <v>0.1</v>
      </c>
      <c r="AO31" s="97"/>
      <c r="AP31" s="97"/>
      <c r="AQ31" s="97"/>
    </row>
    <row r="32" spans="1:43" s="44" customFormat="1" ht="168.75" customHeight="1">
      <c r="A32" s="26" t="s">
        <v>36</v>
      </c>
      <c r="B32" s="2">
        <v>782</v>
      </c>
      <c r="C32" s="69" t="s">
        <v>54</v>
      </c>
      <c r="D32" s="32" t="s">
        <v>55</v>
      </c>
      <c r="E32" s="24" t="s">
        <v>143</v>
      </c>
      <c r="F32" s="26">
        <v>812</v>
      </c>
      <c r="G32" s="25" t="s">
        <v>172</v>
      </c>
      <c r="H32" s="38">
        <v>2009</v>
      </c>
      <c r="I32" s="27" t="s">
        <v>173</v>
      </c>
      <c r="J32" s="3">
        <v>124200</v>
      </c>
      <c r="K32" s="59" t="s">
        <v>145</v>
      </c>
      <c r="L32" s="23" t="s">
        <v>194</v>
      </c>
      <c r="M32" s="105" t="s">
        <v>250</v>
      </c>
      <c r="N32" s="25" t="s">
        <v>170</v>
      </c>
      <c r="O32" s="107" t="s">
        <v>252</v>
      </c>
      <c r="P32" s="39">
        <v>9000478</v>
      </c>
      <c r="Q32" s="82">
        <f t="shared" si="1"/>
        <v>94.61176470588235</v>
      </c>
      <c r="R32" s="82">
        <f t="shared" si="2"/>
        <v>14.611764705882353</v>
      </c>
      <c r="S32" s="82">
        <v>35</v>
      </c>
      <c r="T32" s="82">
        <v>45</v>
      </c>
      <c r="U32" s="82">
        <f t="shared" si="0"/>
        <v>94.61176470588235</v>
      </c>
      <c r="V32" s="84">
        <v>0.85</v>
      </c>
      <c r="W32" s="118">
        <f>21.67+1/60*100+1/60*100+1/60*100+1/60*100+1/60*100</f>
        <v>30.00333333333334</v>
      </c>
      <c r="X32" s="108" t="s">
        <v>292</v>
      </c>
      <c r="Y32" s="109">
        <v>0.95</v>
      </c>
      <c r="Z32" s="69" t="s">
        <v>55</v>
      </c>
      <c r="AA32" s="117" t="s">
        <v>278</v>
      </c>
      <c r="AB32" s="115">
        <v>0.2</v>
      </c>
      <c r="AC32" s="113" t="s">
        <v>196</v>
      </c>
      <c r="AD32" s="26" t="s">
        <v>278</v>
      </c>
      <c r="AE32" s="109">
        <v>0.35</v>
      </c>
      <c r="AF32" s="114" t="s">
        <v>197</v>
      </c>
      <c r="AG32" s="38" t="s">
        <v>289</v>
      </c>
      <c r="AH32" s="115">
        <v>0.15</v>
      </c>
      <c r="AI32" s="39" t="s">
        <v>260</v>
      </c>
      <c r="AJ32" s="39" t="s">
        <v>295</v>
      </c>
      <c r="AK32" s="115">
        <v>0.15</v>
      </c>
      <c r="AL32" s="98" t="s">
        <v>261</v>
      </c>
      <c r="AM32" s="39" t="s">
        <v>289</v>
      </c>
      <c r="AN32" s="115">
        <v>0.1</v>
      </c>
      <c r="AO32" s="39"/>
      <c r="AP32" s="39"/>
      <c r="AQ32" s="39"/>
    </row>
    <row r="33" spans="1:43" s="44" customFormat="1" ht="144.75" customHeight="1">
      <c r="A33" s="26" t="s">
        <v>36</v>
      </c>
      <c r="B33" s="2">
        <v>782</v>
      </c>
      <c r="C33" s="69" t="s">
        <v>54</v>
      </c>
      <c r="D33" s="32" t="s">
        <v>55</v>
      </c>
      <c r="E33" s="24" t="s">
        <v>143</v>
      </c>
      <c r="F33" s="24">
        <v>812</v>
      </c>
      <c r="G33" s="25" t="s">
        <v>171</v>
      </c>
      <c r="H33" s="38">
        <v>2009</v>
      </c>
      <c r="I33" s="28" t="s">
        <v>174</v>
      </c>
      <c r="J33" s="3">
        <v>60193.75</v>
      </c>
      <c r="K33" s="59" t="s">
        <v>145</v>
      </c>
      <c r="L33" s="76" t="s">
        <v>177</v>
      </c>
      <c r="M33" s="105" t="s">
        <v>250</v>
      </c>
      <c r="N33" s="25" t="s">
        <v>171</v>
      </c>
      <c r="O33" s="106" t="s">
        <v>253</v>
      </c>
      <c r="P33" s="39">
        <v>9000486</v>
      </c>
      <c r="Q33" s="82">
        <f t="shared" si="1"/>
        <v>87.08161764705882</v>
      </c>
      <c r="R33" s="82">
        <f t="shared" si="2"/>
        <v>7.081617647058824</v>
      </c>
      <c r="S33" s="82">
        <v>35</v>
      </c>
      <c r="T33" s="82">
        <v>45</v>
      </c>
      <c r="U33" s="82">
        <f t="shared" si="0"/>
        <v>87.08161764705882</v>
      </c>
      <c r="V33" s="84">
        <v>0.85</v>
      </c>
      <c r="W33" s="118">
        <f>18.33+1/60*100+1/60*100+1/60*100+1/60*100+1/60*100</f>
        <v>26.663333333333338</v>
      </c>
      <c r="X33" s="108" t="s">
        <v>292</v>
      </c>
      <c r="Y33" s="109">
        <v>1</v>
      </c>
      <c r="Z33" s="69" t="s">
        <v>274</v>
      </c>
      <c r="AA33" s="117" t="s">
        <v>296</v>
      </c>
      <c r="AB33" s="115">
        <v>0.2</v>
      </c>
      <c r="AC33" s="113" t="s">
        <v>196</v>
      </c>
      <c r="AD33" s="26" t="s">
        <v>278</v>
      </c>
      <c r="AE33" s="109">
        <v>0.35</v>
      </c>
      <c r="AF33" s="114" t="s">
        <v>197</v>
      </c>
      <c r="AG33" s="38" t="s">
        <v>289</v>
      </c>
      <c r="AH33" s="115">
        <v>0.25</v>
      </c>
      <c r="AI33" s="116" t="s">
        <v>260</v>
      </c>
      <c r="AJ33" s="39" t="s">
        <v>295</v>
      </c>
      <c r="AK33" s="115">
        <v>0.1</v>
      </c>
      <c r="AL33" s="98" t="s">
        <v>261</v>
      </c>
      <c r="AM33" s="39" t="s">
        <v>289</v>
      </c>
      <c r="AN33" s="115">
        <v>0.1</v>
      </c>
      <c r="AO33" s="39"/>
      <c r="AP33" s="39"/>
      <c r="AQ33" s="39"/>
    </row>
    <row r="34" spans="1:43" s="33" customFormat="1" ht="12.75">
      <c r="A34" s="125" t="s">
        <v>207</v>
      </c>
      <c r="B34" s="125"/>
      <c r="C34" s="125"/>
      <c r="D34" s="125"/>
      <c r="E34" s="125"/>
      <c r="F34" s="125"/>
      <c r="J34" s="75"/>
      <c r="K34" s="70"/>
      <c r="L34" s="71"/>
      <c r="M34" s="94"/>
      <c r="N34" s="72"/>
      <c r="O34" s="94"/>
      <c r="P34" s="83"/>
      <c r="Q34" s="83"/>
      <c r="R34" s="83"/>
      <c r="S34" s="83"/>
      <c r="T34" s="83"/>
      <c r="U34" s="83"/>
      <c r="V34" s="88"/>
      <c r="W34" s="43"/>
      <c r="X34" s="73"/>
      <c r="Z34" s="73"/>
      <c r="AA34" s="73"/>
      <c r="AB34" s="92"/>
      <c r="AC34" s="73"/>
      <c r="AD34" s="73"/>
      <c r="AE34" s="92"/>
      <c r="AF34" s="73"/>
      <c r="AG34" s="73"/>
      <c r="AH34" s="92"/>
      <c r="AI34" s="73"/>
      <c r="AJ34" s="73"/>
      <c r="AK34" s="73"/>
      <c r="AL34" s="73"/>
      <c r="AM34" s="73"/>
      <c r="AN34" s="73"/>
      <c r="AO34" s="73"/>
      <c r="AP34" s="73"/>
      <c r="AQ34" s="73"/>
    </row>
    <row r="35" spans="6:28" ht="12.75">
      <c r="F35" s="4"/>
      <c r="K35" s="70"/>
      <c r="L35" s="71"/>
      <c r="M35" s="95"/>
      <c r="N35" s="72"/>
      <c r="O35" s="95"/>
      <c r="P35" s="83"/>
      <c r="Q35" s="83"/>
      <c r="R35" s="83"/>
      <c r="S35" s="83"/>
      <c r="T35" s="83"/>
      <c r="U35" s="83"/>
      <c r="V35" s="88"/>
      <c r="W35" s="43"/>
      <c r="X35" s="73"/>
      <c r="Y35" s="33"/>
      <c r="Z35" s="74"/>
      <c r="AA35" s="33"/>
      <c r="AB35" s="92"/>
    </row>
    <row r="36" spans="1:23" ht="12.75">
      <c r="A36" s="124"/>
      <c r="B36" s="124"/>
      <c r="C36" s="124"/>
      <c r="D36" s="124"/>
      <c r="E36" s="124"/>
      <c r="W36" s="43"/>
    </row>
    <row r="37" spans="23:26" ht="12.75">
      <c r="W37" s="119"/>
      <c r="Z37" s="4"/>
    </row>
    <row r="38" ht="12.75">
      <c r="W38" s="119"/>
    </row>
    <row r="39" spans="23:27" ht="12.75">
      <c r="W39" s="119"/>
      <c r="AA39" s="37"/>
    </row>
    <row r="40" spans="23:27" ht="12.75">
      <c r="W40" s="119"/>
      <c r="AA40" s="37"/>
    </row>
    <row r="41" ht="12.75">
      <c r="W41" s="119"/>
    </row>
    <row r="42" ht="12.75">
      <c r="W42" s="119"/>
    </row>
    <row r="43" ht="12.75">
      <c r="W43" s="119"/>
    </row>
    <row r="44" ht="12.75">
      <c r="W44" s="120"/>
    </row>
    <row r="45" ht="12.75">
      <c r="W45" s="120"/>
    </row>
  </sheetData>
  <sheetProtection/>
  <mergeCells count="4">
    <mergeCell ref="R3:U3"/>
    <mergeCell ref="A1:G1"/>
    <mergeCell ref="A34:F34"/>
    <mergeCell ref="A36:E36"/>
  </mergeCells>
  <printOptions/>
  <pageMargins left="0.2362204724409449" right="0.2362204724409449" top="0.7480314960629921" bottom="0.7480314960629921" header="0.31496062992125984" footer="0.31496062992125984"/>
  <pageSetup fitToHeight="5" fitToWidth="1" horizontalDpi="600" verticalDpi="600" orientation="landscape" paperSize="8"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Mavrič Rušt, Tanja</dc:creator>
  <cp:keywords/>
  <dc:description/>
  <cp:lastModifiedBy>Mitja Tomažič</cp:lastModifiedBy>
  <cp:lastPrinted>2010-12-22T13:39:22Z</cp:lastPrinted>
  <dcterms:created xsi:type="dcterms:W3CDTF">2009-06-15T12:06:31Z</dcterms:created>
  <dcterms:modified xsi:type="dcterms:W3CDTF">2011-06-02T06:32:40Z</dcterms:modified>
  <cp:category/>
  <cp:version/>
  <cp:contentType/>
  <cp:contentStatus/>
</cp:coreProperties>
</file>