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25200" windowHeight="12060" activeTab="0"/>
  </bookViews>
  <sheets>
    <sheet name="List P11, P12 in P13" sheetId="1" r:id="rId1"/>
  </sheets>
  <definedNames>
    <definedName name="_xlnm.Print_Area" localSheetId="0">'List P11, P12 in P13'!$A$1:$AN$19</definedName>
  </definedNames>
  <calcPr fullCalcOnLoad="1"/>
</workbook>
</file>

<file path=xl/sharedStrings.xml><?xml version="1.0" encoding="utf-8"?>
<sst xmlns="http://schemas.openxmlformats.org/spreadsheetml/2006/main" count="206" uniqueCount="117">
  <si>
    <t>Šifra RO</t>
  </si>
  <si>
    <t>Šifra RS</t>
  </si>
  <si>
    <t xml:space="preserve"> SKRBNIK OPREME</t>
  </si>
  <si>
    <t>Šifra skrbnika</t>
  </si>
  <si>
    <t>NAZIV OPREME</t>
  </si>
  <si>
    <t>FULL NAME OF EQUIPMENT</t>
  </si>
  <si>
    <t>Namembnost opreme in dodatne informacije (največ 5 stavkov)</t>
  </si>
  <si>
    <t>Paket 11</t>
  </si>
  <si>
    <t>Paket 12</t>
  </si>
  <si>
    <t>Paket 13</t>
  </si>
  <si>
    <t>Inštitut za kovinske materiale in tehnologije</t>
  </si>
  <si>
    <t>Elektronski mikroanalizator WD/ED</t>
  </si>
  <si>
    <t>Enokomorna vakuumska peč Ipsen VTTC-324R s homogenim plinskim hlajenjem pod visokim tlakom</t>
  </si>
  <si>
    <t>Vakuumski sistem za kalibracije in meroslovne raziskave v področju UVV in EVV</t>
  </si>
  <si>
    <t>Matjaž Torkar</t>
  </si>
  <si>
    <t>Bojan Erjavec</t>
  </si>
  <si>
    <t>Monika Jenko</t>
  </si>
  <si>
    <t xml:space="preserve">Inštitut za kovinske materiale in tehnologije </t>
  </si>
  <si>
    <t>Obnova in dopolnitev statično-dinamičnega preskuševalnega stroja INSTRON 1255 (500  kN)</t>
  </si>
  <si>
    <t>Ultra visokovakuumski sistem za karakterizacijo getrskih materialov</t>
  </si>
  <si>
    <t>LETO NABAVE</t>
  </si>
  <si>
    <t>Dinamični preskuševalni stroj do +/- 250 kN z visoko temperaturno pečjo, ekstenzometrom in programsko opremo</t>
  </si>
  <si>
    <t>Vacuum system for calibration and metrology research in UHV and XHV range</t>
  </si>
  <si>
    <t>Oprema se uporablja za kalibracije vakuumskih merilnikov po metodi neposredne primerjave z referenčnimi etaloni v območju tlakov od 1E-10 mbar do 1E-3 mbar in kot primarni etalon po metodi statične ekspanzije v območju tlakov od 1E-7 mbar do 1 mbar. Kalibracije se izvajajo tako za uporabnike v industriji za zagotavljanje sledljivosti kot za raziskave meroslovnih lastnosti izbranih vakuumskih merilnikov.</t>
  </si>
  <si>
    <t>Equipment is used for calibration of vacuum gauges by means of the reference gauge comparison method in the pressure range from 1E-10 mbar to 1E-3 mbar, and as a primary standard based in the static expansion method in pressure range from 1E-7 mbar to 1 mbar. Calibration are performed for both users in industry to assure the measurement tracebility and research of metrological properties of selected vacuum gauges.</t>
  </si>
  <si>
    <t>P2-0056</t>
  </si>
  <si>
    <t>Vakuumski sistem za termično desorpcijsko spektroskopijo getrskih materialov</t>
  </si>
  <si>
    <t>Vacuum system for thermal desorption spectroscopy of getter materials</t>
  </si>
  <si>
    <t>TDS temelji na kontroliranem gretju vzorca v vakuumu (s konstantnim naraščanjem temperature vzorca) in istočasni detekciji sproščajočih plinov z masnim spektrometrom v dinamičnem načinu. Oprema je namenjena za kontrolo rezidualne atmosfere pri (re)aktivaciji nenaparljivih getrov.</t>
  </si>
  <si>
    <t>TDS is based on a controlled heating of samples in vacuum (at constant rate of temperature rise) and simultaneous detection of evolving gases using a resudual mass analyser in dynamic mode. Equipment is used for controlling a residual atmosphere during the (re)activation of non- evaporable getters.</t>
  </si>
  <si>
    <t>J2-0393</t>
  </si>
  <si>
    <t>Ultrahigh vacuum system for characterizing getter materials</t>
  </si>
  <si>
    <t>Oprema je namenjena za določanje sorpcijksih lastnosti nenaparljivih getrov (NEG) na osnovi Ti- in Zr-zlitin. NEG se uporabljajo v majhnih statičnih vakuumskih napravah za vzdrževanje UVV do EVV pogojev. Oprema je osnova na IMT razvite statične sorpcijske metode za karakterizacijo NEG.</t>
  </si>
  <si>
    <t>Equipment is used for determining sorption properies of non-evaporable getters (NEGs) based on Ti- and Zr- alloys. NEGs are applied in small-volume static vacuums devices to maintain UHV to XHV conditions. Equipment represents the base of a static gas-sorption method (developed at IMT) for NEG characterization.</t>
  </si>
  <si>
    <t>Equipment is used for heat treatment of tools in vacuum. We offer service of vacuum heat treatment, brazing or annealing for enterprises and for other interested customers.</t>
  </si>
  <si>
    <t>Dynamic testing machine +/- 250 kN load, with high temperature furnace, extensiometer and software.</t>
  </si>
  <si>
    <t>Raziskovalna oprema je najsodobnejša in omogoča kvalitetno raziskovalno delo na področju dinamičnih obremenitev kovinskih materialov in tehnologij .</t>
  </si>
  <si>
    <t>Equipment is modern and enables quality research work in the field of dynamic loads of metallic materials as well as services for external customers.</t>
  </si>
  <si>
    <t>Oprema se uporablja za toplotno obdelavo različnih orodij v vakuumu. Nudimo storitve vakuumske toplotne obdelave, sintranja  ali žarenja v vakuumu, za podjetja in ostale zainteresirane</t>
  </si>
  <si>
    <t>One chamber vacuum furnace Ipsen VTTC-324R with homogenous gas cooling under high pressure</t>
  </si>
  <si>
    <t>Toplotna obdelava orodij, sintranje ali žarjenje materiala v vakuumu, po predhodnem dogovouru.</t>
  </si>
  <si>
    <t>Vacuum heat treatment of tools, sintering or annealing in vacuum after previous appointment.</t>
  </si>
  <si>
    <t>Renovation and upgrade of static-dynamic test device INSTRON 1255 (500 kN)</t>
  </si>
  <si>
    <t>Obnovljena in nadgrajena naprava je namenjena statičnim mehanskim preskusom kovinskih materialov z obremenitvijo do 500 kN. Po predhodnem dogovoru so možne storitve tudi za zunanje naročnike.</t>
  </si>
  <si>
    <t>Renewed and upgraded device enables static mechanical tests of metallic materials with loads up to 500 kN. External services are possible after previous appointment of interested customers.</t>
  </si>
  <si>
    <t>Oprema je namenjena dinamičnemu preskušanju materialov pri sobni in povišani temperaturi (do 1250 oC). Možnost izvajanja zunanjih storitev po predhodnem dogovoru.</t>
  </si>
  <si>
    <t>Equipment is for dynamic testing of materials at room and elevated temperatures (up to 1250 oC). External service is posible after previous appointment.</t>
  </si>
  <si>
    <t>Oprema omogoča raziskovalno delo kot tudi storitve za zunanje zainteresirane uporabnike pri statičnem preskušanju kovinskih materialov s tlačno in natezno obremenitvijo do 500 kN.</t>
  </si>
  <si>
    <t>Equipment enables research work as well as services for external interested customers for tests in static mode with tensile or compression loads up to 500 kN.</t>
  </si>
  <si>
    <t>P2-0132</t>
  </si>
  <si>
    <t>P2-050</t>
  </si>
  <si>
    <t>P2-0050</t>
  </si>
  <si>
    <t>Možnost izvajanja zunanjih storitev po predhodnem dogovoru.</t>
  </si>
  <si>
    <t>Možnost izvajanja zunanjih storitev po predhodnem dogovoru na področju vakuumskih sistemov.</t>
  </si>
  <si>
    <t>External service is posible after previous appointment of vacuum systems.</t>
  </si>
  <si>
    <t>Electron microanalyzer WD/ED</t>
  </si>
  <si>
    <t>Sodobna raziskovalna oprema Analitski elektronski mikroskop s Schotkyjevim izvorom elektronov (FE)opremljen z EDS in WDS analitskima tehnikama, HKL -EBSD in BSE za raziskave materialov</t>
  </si>
  <si>
    <t>Advanced research equipment -analytical electron microscope with Schotky electron source (FE) equiped with EDS and WDS analytical techniques and HKL-EBSD and BSE for materials investigations</t>
  </si>
  <si>
    <t xml:space="preserve">P2-0056 </t>
  </si>
  <si>
    <t>L2-0618, L2-2410</t>
  </si>
  <si>
    <t xml:space="preserve">Jeol JEM  2100 HR with STEM and EDS unit </t>
  </si>
  <si>
    <t>Raziskovalna oprema je najsodobnejša in omogoča kvalitetno raziskovalno delo na področju kovinskih materialov in tehnologij kot tudi na področju naprednih materialov.</t>
  </si>
  <si>
    <t xml:space="preserve">Sophisticated research equipment enables the quality resarch work in the field of metallic materials and technoogy  as well as  advanced materials </t>
  </si>
  <si>
    <t>GATAN 582</t>
  </si>
  <si>
    <t>Naprava za nanos tankih plasti C, Au, itd za potrebe raziskav vzorcev na FE-SEM eletronski analitski mikroskop</t>
  </si>
  <si>
    <t>Device for C or AU etc. Thin films deposition for the sample preparation for use of FE-SEM electron analytical microscope</t>
  </si>
  <si>
    <t>Inventarna številka v knjigovodski evidenci</t>
  </si>
  <si>
    <t>Letna stopnja izkoriščenosti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</si>
  <si>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</si>
  <si>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</si>
  <si>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</si>
  <si>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</si>
  <si>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</si>
  <si>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</si>
  <si>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</si>
  <si>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</si>
  <si>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</si>
  <si>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</si>
  <si>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</si>
  <si>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</si>
  <si>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</si>
  <si>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</si>
  <si>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</si>
  <si>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</si>
  <si>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</si>
  <si>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</si>
  <si>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</si>
  <si>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</si>
  <si>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Ime odgovornega računovodje: ___________________________________________</t>
  </si>
  <si>
    <t>Ime zakonitega zastopnika/pooblaščene osebe raziskovalne organizacije: ________________________________________</t>
  </si>
  <si>
    <t xml:space="preserve">  </t>
  </si>
  <si>
    <t>Visokoločljivi ionski naprševalnik GATAN 582 s sklopom naprav za pripravo vzorcev za FESEM Jeol 6500F</t>
  </si>
  <si>
    <t>Visokoločljiv presevni elektronski mikroskop JEM 2100TEM s STEM in EDS enoto</t>
  </si>
  <si>
    <t>Izvajanje storitev po dogovoru</t>
  </si>
  <si>
    <t xml:space="preserve">Performing service by agreement </t>
  </si>
  <si>
    <t>Izvajanje storitev po dogovoru.</t>
  </si>
  <si>
    <t>Performing service by agreement.</t>
  </si>
  <si>
    <t xml:space="preserve"> Performing service by agreement.</t>
  </si>
  <si>
    <t>Janez Šetina</t>
  </si>
  <si>
    <t>Vojteh Leskovšek</t>
  </si>
  <si>
    <t>TRG</t>
  </si>
  <si>
    <t>Stopnja odpisanosti v % na dan 1.11.2010</t>
  </si>
  <si>
    <t>56,66 in 100</t>
  </si>
  <si>
    <t>PRIJAVLJENA NABAVNA VREDNOST (EUR)</t>
  </si>
  <si>
    <t xml:space="preserve">HKL EBSD system and software for thermodynamic calculation Thermocalc and DICTRA </t>
  </si>
  <si>
    <t>Oprema za določitev in napoved temperaturno odvisnih lastnosti in premen v kovinskih materialih je najsodobnejša in omogoča kvalitetno raziskovalno delo na področju določanja in napovedovanja temperaturno odvisnih lastnosti in faznih premen v kovinskih materialih.</t>
  </si>
  <si>
    <t xml:space="preserve">Research equipment for determinantion and prediction of temperature dependent properties and phase transformation of metallic materials is the most advanced and enables the quality  research work in the field of determination and prediction </t>
  </si>
  <si>
    <r>
      <t xml:space="preserve">Oprema za določitev in napoved temperaturno odvisnih lastnosti in premen v kovinskih materialih sestavljena iz HKL kamere za EBSD in programske opreme ThermoCalc in DICTRA </t>
    </r>
    <r>
      <rPr>
        <b/>
        <sz val="10"/>
        <color indexed="8"/>
        <rFont val="Arial"/>
        <family val="2"/>
      </rPr>
      <t>(delno uveljavljanje saj so bila sredstva delno vrnjena na podalgi zahteve ARRS dne 15.12.2010)</t>
    </r>
  </si>
  <si>
    <t>L2-0618</t>
  </si>
  <si>
    <t>Spletna stran je v prenovi - objava predvidoma 1.4.2011 (cenik za uporabo je dostopen v tajništvu IMT)</t>
  </si>
  <si>
    <t>P2-0133</t>
  </si>
  <si>
    <t>P2-0051</t>
  </si>
  <si>
    <t>P2-0057</t>
  </si>
  <si>
    <t>Cena za uporabo raziskovalne opreme            (v EUR/ uro)</t>
  </si>
  <si>
    <t>Struktura lastne cene za uporabo raziskovalne opreme  (v EUR/uro)</t>
  </si>
  <si>
    <t>Ivan Rozman</t>
  </si>
  <si>
    <t>MESEČNO POROČILO - JULIJ 2012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</si>
</sst>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
    <numFmt numFmtId="173" formatCode="0.000"/>
    <numFmt numFmtId="174" formatCode="&quot;True&quot;;&quot;True&quot;;&quot;False&quot;"/>
    <numFmt numFmtId="175" formatCode="&quot;On&quot;;&quot;On&quot;;&quot;Off&quot;"/>
  </numFmts>
  <fonts count="27">
    <font>
      <sz val="10"/>
      <name val="Arial"/>
      <family val="0"/>
    </font>
    <font>
      <b/>
      <sz val="10"/>
      <name val="Arial"/>
      <family val="2"/>
    </font>
    <font>
      <sz val="10"/>
      <color indexed="8"/>
      <name val="Arial"/>
      <family val="0"/>
    </font>
    <font>
      <sz val="8"/>
      <name val="Arial"/>
      <family val="0"/>
    </font>
    <font>
      <b/>
      <sz val="11"/>
      <name val="Arial"/>
      <family val="2"/>
    </font>
    <font>
      <b/>
      <sz val="14"/>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7.5"/>
      <color indexed="12"/>
      <name val="Arial"/>
      <family val="0"/>
    </font>
    <font>
      <u val="single"/>
      <sz val="7.5"/>
      <color indexed="20"/>
      <name val="Arial"/>
      <family val="0"/>
    </font>
    <font>
      <b/>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5">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medium"/>
      <bottom style="mediu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4" borderId="0" applyNumberFormat="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15" fillId="16" borderId="1" applyNumberFormat="0" applyAlignment="0" applyProtection="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3" fillId="17" borderId="0" applyNumberFormat="0" applyBorder="0" applyAlignment="0" applyProtection="0"/>
    <xf numFmtId="0" fontId="0" fillId="18" borderId="5" applyNumberFormat="0" applyFont="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2" borderId="0" applyNumberFormat="0" applyBorder="0" applyAlignment="0" applyProtection="0"/>
    <xf numFmtId="0" fontId="17" fillId="0" borderId="6" applyNumberFormat="0" applyFill="0" applyAlignment="0" applyProtection="0"/>
    <xf numFmtId="0" fontId="18" fillId="23" borderId="7" applyNumberFormat="0" applyAlignment="0" applyProtection="0"/>
    <xf numFmtId="0" fontId="16" fillId="16" borderId="8" applyNumberFormat="0" applyAlignment="0" applyProtection="0"/>
    <xf numFmtId="0" fontId="12" fillId="3" borderId="0" applyNumberFormat="0" applyBorder="0" applyAlignment="0" applyProtection="0"/>
    <xf numFmtId="0" fontId="14" fillId="7" borderId="8" applyNumberFormat="0" applyAlignment="0" applyProtection="0"/>
    <xf numFmtId="0" fontId="21" fillId="0" borderId="9" applyNumberFormat="0" applyFill="0" applyAlignment="0" applyProtection="0"/>
  </cellStyleXfs>
  <cellXfs count="91">
    <xf numFmtId="0" fontId="0" fillId="0" borderId="0" xfId="0" applyAlignment="1">
      <alignment/>
    </xf>
    <xf numFmtId="0" fontId="2" fillId="0" borderId="10" xfId="0" applyFont="1" applyFill="1" applyBorder="1" applyAlignment="1">
      <alignment wrapText="1"/>
    </xf>
    <xf numFmtId="0" fontId="2" fillId="0" borderId="10" xfId="0" applyFont="1" applyFill="1" applyBorder="1" applyAlignment="1">
      <alignment horizontal="right" wrapText="1"/>
    </xf>
    <xf numFmtId="0" fontId="0" fillId="0" borderId="11" xfId="0" applyFont="1" applyFill="1" applyBorder="1" applyAlignment="1">
      <alignment horizontal="center" wrapText="1"/>
    </xf>
    <xf numFmtId="0" fontId="2" fillId="0" borderId="12" xfId="0" applyFont="1" applyFill="1" applyBorder="1" applyAlignment="1">
      <alignment wrapText="1"/>
    </xf>
    <xf numFmtId="0" fontId="0" fillId="0" borderId="13" xfId="0" applyFill="1" applyBorder="1" applyAlignment="1">
      <alignment horizontal="left" wrapText="1"/>
    </xf>
    <xf numFmtId="0" fontId="0" fillId="0" borderId="10" xfId="0" applyFill="1" applyBorder="1" applyAlignment="1">
      <alignment horizontal="center" wrapText="1"/>
    </xf>
    <xf numFmtId="0" fontId="0" fillId="0" borderId="10" xfId="0" applyFill="1" applyBorder="1" applyAlignment="1">
      <alignment wrapText="1"/>
    </xf>
    <xf numFmtId="0" fontId="0" fillId="0" borderId="10" xfId="0" applyNumberFormat="1" applyFill="1" applyBorder="1" applyAlignment="1">
      <alignment wrapText="1"/>
    </xf>
    <xf numFmtId="0" fontId="0" fillId="0" borderId="10" xfId="0" applyFont="1" applyFill="1" applyBorder="1" applyAlignment="1">
      <alignment wrapText="1"/>
    </xf>
    <xf numFmtId="0" fontId="0" fillId="0" borderId="10" xfId="0" applyFill="1" applyBorder="1" applyAlignment="1">
      <alignment vertical="top" wrapText="1"/>
    </xf>
    <xf numFmtId="0" fontId="0" fillId="0" borderId="14" xfId="0" applyFill="1" applyBorder="1" applyAlignment="1">
      <alignment horizontal="left" wrapText="1"/>
    </xf>
    <xf numFmtId="0" fontId="0" fillId="0" borderId="12" xfId="0" applyFill="1" applyBorder="1" applyAlignment="1">
      <alignment horizontal="center" wrapText="1"/>
    </xf>
    <xf numFmtId="0" fontId="0" fillId="0" borderId="12" xfId="0" applyFill="1" applyBorder="1" applyAlignment="1">
      <alignment wrapText="1"/>
    </xf>
    <xf numFmtId="0" fontId="2" fillId="0" borderId="12" xfId="0" applyFont="1" applyFill="1" applyBorder="1" applyAlignment="1">
      <alignment horizontal="right" wrapText="1"/>
    </xf>
    <xf numFmtId="0" fontId="0" fillId="0" borderId="12" xfId="0" applyNumberFormat="1" applyFill="1" applyBorder="1" applyAlignment="1">
      <alignment wrapText="1"/>
    </xf>
    <xf numFmtId="0" fontId="0" fillId="0" borderId="12" xfId="0" applyFont="1" applyFill="1" applyBorder="1" applyAlignment="1">
      <alignment wrapText="1"/>
    </xf>
    <xf numFmtId="0" fontId="0" fillId="0" borderId="0" xfId="0" applyFill="1" applyAlignment="1">
      <alignment/>
    </xf>
    <xf numFmtId="0" fontId="4" fillId="0" borderId="11" xfId="0" applyFont="1" applyBorder="1" applyAlignment="1">
      <alignment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16" borderId="17" xfId="0" applyFont="1" applyFill="1" applyBorder="1" applyAlignment="1">
      <alignment/>
    </xf>
    <xf numFmtId="0" fontId="4" fillId="16" borderId="18" xfId="0" applyFont="1" applyFill="1" applyBorder="1" applyAlignment="1">
      <alignment/>
    </xf>
    <xf numFmtId="0" fontId="0" fillId="0" borderId="19" xfId="0" applyFill="1" applyBorder="1" applyAlignment="1">
      <alignment/>
    </xf>
    <xf numFmtId="0" fontId="0" fillId="0" borderId="20" xfId="0" applyFill="1" applyBorder="1" applyAlignment="1">
      <alignment/>
    </xf>
    <xf numFmtId="0" fontId="0" fillId="0" borderId="10" xfId="0" applyBorder="1" applyAlignment="1">
      <alignment/>
    </xf>
    <xf numFmtId="0" fontId="0" fillId="0" borderId="12" xfId="0" applyBorder="1" applyAlignment="1">
      <alignment/>
    </xf>
    <xf numFmtId="4" fontId="0" fillId="0" borderId="10" xfId="0" applyNumberFormat="1" applyFont="1" applyFill="1" applyBorder="1" applyAlignment="1">
      <alignment wrapText="1"/>
    </xf>
    <xf numFmtId="4" fontId="0" fillId="0" borderId="12" xfId="0" applyNumberFormat="1" applyFont="1" applyFill="1" applyBorder="1" applyAlignment="1">
      <alignment wrapText="1"/>
    </xf>
    <xf numFmtId="4" fontId="0" fillId="0" borderId="0" xfId="0" applyNumberFormat="1" applyAlignment="1">
      <alignment/>
    </xf>
    <xf numFmtId="0" fontId="0" fillId="0" borderId="21"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0" xfId="0" applyAlignment="1">
      <alignment/>
    </xf>
    <xf numFmtId="0" fontId="4" fillId="0" borderId="22" xfId="0" applyFont="1" applyFill="1" applyBorder="1" applyAlignment="1">
      <alignment horizontal="center" wrapText="1"/>
    </xf>
    <xf numFmtId="0" fontId="6" fillId="16" borderId="23" xfId="0" applyFont="1" applyFill="1" applyBorder="1" applyAlignment="1">
      <alignment/>
    </xf>
    <xf numFmtId="0" fontId="6" fillId="16" borderId="17" xfId="0" applyFont="1" applyFill="1" applyBorder="1" applyAlignment="1">
      <alignment/>
    </xf>
    <xf numFmtId="0" fontId="0" fillId="16" borderId="10" xfId="0" applyFill="1" applyBorder="1" applyAlignment="1">
      <alignment wrapText="1"/>
    </xf>
    <xf numFmtId="0" fontId="0" fillId="16" borderId="10" xfId="0" applyFill="1" applyBorder="1" applyAlignment="1">
      <alignment/>
    </xf>
    <xf numFmtId="0" fontId="0" fillId="16" borderId="12" xfId="0" applyFont="1" applyFill="1" applyBorder="1" applyAlignment="1">
      <alignment wrapText="1"/>
    </xf>
    <xf numFmtId="0" fontId="0" fillId="16" borderId="12" xfId="0" applyFill="1" applyBorder="1" applyAlignment="1">
      <alignment/>
    </xf>
    <xf numFmtId="0" fontId="1" fillId="0" borderId="0" xfId="0" applyFont="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2" fontId="0" fillId="0" borderId="10" xfId="0" applyNumberFormat="1" applyBorder="1" applyAlignment="1">
      <alignment/>
    </xf>
    <xf numFmtId="2" fontId="0" fillId="0" borderId="12" xfId="0" applyNumberFormat="1" applyBorder="1" applyAlignment="1">
      <alignment/>
    </xf>
    <xf numFmtId="0" fontId="1" fillId="0" borderId="24" xfId="0" applyFont="1" applyFill="1" applyBorder="1" applyAlignment="1">
      <alignment horizontal="center" wrapText="1"/>
    </xf>
    <xf numFmtId="0" fontId="1" fillId="16" borderId="19" xfId="0" applyFont="1" applyFill="1" applyBorder="1" applyAlignment="1">
      <alignment horizontal="center" wrapText="1"/>
    </xf>
    <xf numFmtId="0" fontId="1" fillId="0" borderId="25" xfId="0" applyFont="1" applyFill="1" applyBorder="1" applyAlignment="1">
      <alignment wrapText="1"/>
    </xf>
    <xf numFmtId="0" fontId="1" fillId="0" borderId="19" xfId="0" applyFont="1" applyFill="1" applyBorder="1" applyAlignment="1">
      <alignment horizontal="center" wrapText="1"/>
    </xf>
    <xf numFmtId="0" fontId="1" fillId="16" borderId="26" xfId="0" applyFont="1" applyFill="1" applyBorder="1" applyAlignment="1">
      <alignment horizontal="center" wrapText="1"/>
    </xf>
    <xf numFmtId="0" fontId="0" fillId="0" borderId="11" xfId="0" applyBorder="1" applyAlignment="1">
      <alignment/>
    </xf>
    <xf numFmtId="0" fontId="0" fillId="16" borderId="11" xfId="0" applyFill="1" applyBorder="1" applyAlignment="1">
      <alignment wrapText="1"/>
    </xf>
    <xf numFmtId="0" fontId="0" fillId="16" borderId="11" xfId="0" applyFill="1" applyBorder="1" applyAlignment="1">
      <alignment/>
    </xf>
    <xf numFmtId="0" fontId="0" fillId="16" borderId="27" xfId="0" applyFill="1" applyBorder="1" applyAlignment="1">
      <alignment/>
    </xf>
    <xf numFmtId="0" fontId="0" fillId="16" borderId="28" xfId="0" applyFill="1" applyBorder="1" applyAlignment="1">
      <alignment/>
    </xf>
    <xf numFmtId="0" fontId="0" fillId="16" borderId="29" xfId="0" applyFill="1" applyBorder="1" applyAlignment="1">
      <alignment/>
    </xf>
    <xf numFmtId="4" fontId="0" fillId="0" borderId="10" xfId="0" applyNumberFormat="1" applyBorder="1" applyAlignment="1">
      <alignment/>
    </xf>
    <xf numFmtId="4" fontId="0" fillId="0" borderId="12" xfId="0" applyNumberFormat="1" applyBorder="1" applyAlignment="1">
      <alignment/>
    </xf>
    <xf numFmtId="0" fontId="0" fillId="0" borderId="30" xfId="0" applyFill="1" applyBorder="1" applyAlignment="1">
      <alignment horizontal="left" wrapText="1"/>
    </xf>
    <xf numFmtId="0" fontId="0" fillId="0" borderId="31" xfId="0" applyFill="1" applyBorder="1" applyAlignment="1">
      <alignment horizontal="center" wrapText="1"/>
    </xf>
    <xf numFmtId="0" fontId="0" fillId="0" borderId="31" xfId="0" applyFill="1" applyBorder="1" applyAlignment="1">
      <alignment wrapText="1"/>
    </xf>
    <xf numFmtId="0" fontId="2" fillId="0" borderId="31" xfId="0" applyFont="1" applyFill="1" applyBorder="1" applyAlignment="1">
      <alignment wrapText="1"/>
    </xf>
    <xf numFmtId="0" fontId="2" fillId="0" borderId="31" xfId="0" applyFont="1" applyFill="1" applyBorder="1" applyAlignment="1">
      <alignment horizontal="right" wrapText="1"/>
    </xf>
    <xf numFmtId="0" fontId="0" fillId="0" borderId="31" xfId="0" applyBorder="1" applyAlignment="1">
      <alignment/>
    </xf>
    <xf numFmtId="0" fontId="0" fillId="0" borderId="10" xfId="0" applyFont="1" applyFill="1" applyBorder="1" applyAlignment="1">
      <alignment horizontal="center" wrapText="1"/>
    </xf>
    <xf numFmtId="3" fontId="0" fillId="0" borderId="10" xfId="0" applyNumberFormat="1" applyFill="1" applyBorder="1" applyAlignment="1">
      <alignment wrapText="1"/>
    </xf>
    <xf numFmtId="0" fontId="1" fillId="0" borderId="10" xfId="0" applyFont="1" applyFill="1" applyBorder="1" applyAlignment="1">
      <alignment wrapText="1"/>
    </xf>
    <xf numFmtId="0" fontId="4" fillId="0" borderId="32" xfId="0" applyFont="1" applyBorder="1" applyAlignment="1">
      <alignment horizontal="center" wrapText="1"/>
    </xf>
    <xf numFmtId="4" fontId="0" fillId="0" borderId="31" xfId="0" applyNumberFormat="1" applyBorder="1" applyAlignment="1">
      <alignment/>
    </xf>
    <xf numFmtId="2" fontId="0" fillId="0" borderId="31" xfId="0" applyNumberFormat="1" applyBorder="1" applyAlignment="1">
      <alignment/>
    </xf>
    <xf numFmtId="0" fontId="4" fillId="0" borderId="10" xfId="0" applyFont="1" applyFill="1" applyBorder="1" applyAlignment="1">
      <alignment horizontal="center" wrapText="1"/>
    </xf>
    <xf numFmtId="0" fontId="0" fillId="0" borderId="10" xfId="0" applyFill="1" applyBorder="1" applyAlignment="1">
      <alignment/>
    </xf>
    <xf numFmtId="4" fontId="0" fillId="0" borderId="31" xfId="0" applyNumberFormat="1" applyFont="1" applyFill="1" applyBorder="1" applyAlignment="1">
      <alignment wrapText="1"/>
    </xf>
    <xf numFmtId="0" fontId="0" fillId="0" borderId="11" xfId="0" applyBorder="1" applyAlignment="1">
      <alignment wrapText="1"/>
    </xf>
    <xf numFmtId="0" fontId="0" fillId="0" borderId="13" xfId="0" applyFill="1" applyBorder="1" applyAlignment="1">
      <alignment wrapText="1"/>
    </xf>
    <xf numFmtId="0" fontId="0" fillId="0" borderId="15" xfId="0" applyBorder="1" applyAlignment="1">
      <alignment wrapText="1"/>
    </xf>
    <xf numFmtId="0" fontId="4" fillId="0" borderId="33" xfId="0" applyFont="1" applyBorder="1" applyAlignment="1">
      <alignment horizontal="center" wrapText="1"/>
    </xf>
    <xf numFmtId="0" fontId="4" fillId="0" borderId="34" xfId="0" applyFont="1" applyBorder="1" applyAlignment="1">
      <alignment horizontal="center" wrapText="1"/>
    </xf>
    <xf numFmtId="0" fontId="4" fillId="0" borderId="22" xfId="0" applyFont="1" applyBorder="1" applyAlignment="1">
      <alignment horizontal="center" wrapText="1"/>
    </xf>
    <xf numFmtId="0" fontId="5" fillId="0" borderId="0" xfId="0" applyFont="1" applyFill="1" applyAlignment="1">
      <alignment/>
    </xf>
    <xf numFmtId="0" fontId="0" fillId="0" borderId="0" xfId="0" applyAlignment="1">
      <alignment/>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9"/>
  <sheetViews>
    <sheetView showGridLines="0" tabSelected="1" zoomScale="75" zoomScaleNormal="75" zoomScaleSheetLayoutView="75" zoomScalePageLayoutView="0" workbookViewId="0" topLeftCell="F1">
      <selection activeCell="R3" sqref="R3:U3"/>
    </sheetView>
  </sheetViews>
  <sheetFormatPr defaultColWidth="3.7109375" defaultRowHeight="12.75"/>
  <cols>
    <col min="1" max="1" width="24.421875" style="0" customWidth="1"/>
    <col min="2" max="4" width="9.140625" style="0" customWidth="1"/>
    <col min="5" max="5" width="10.421875" style="0" bestFit="1" customWidth="1"/>
    <col min="6" max="6" width="9.140625" style="0" customWidth="1"/>
    <col min="7" max="7" width="31.7109375" style="0" customWidth="1"/>
    <col min="8" max="8" width="9.140625" style="0" customWidth="1"/>
    <col min="9" max="9" width="36.28125" style="0" customWidth="1"/>
    <col min="10" max="10" width="14.421875" style="29" customWidth="1"/>
    <col min="11" max="11" width="9.140625" style="0" customWidth="1"/>
    <col min="12" max="12" width="29.140625" style="0" customWidth="1"/>
    <col min="13" max="13" width="29.7109375" style="0" customWidth="1"/>
    <col min="14" max="14" width="62.00390625" style="0" bestFit="1" customWidth="1"/>
    <col min="15" max="15" width="45.140625" style="0" customWidth="1"/>
    <col min="16" max="16" width="15.00390625" style="0" customWidth="1"/>
    <col min="17" max="17" width="12.7109375" style="0" customWidth="1"/>
    <col min="18" max="18" width="14.140625" style="0" customWidth="1"/>
    <col min="19" max="19" width="10.00390625" style="0" customWidth="1"/>
    <col min="20" max="20" width="8.140625" style="0" customWidth="1"/>
    <col min="21" max="21" width="8.28125" style="0" bestFit="1" customWidth="1"/>
    <col min="22" max="22" width="13.421875" style="0" customWidth="1"/>
    <col min="23" max="23" width="14.57421875" style="0" customWidth="1"/>
    <col min="24" max="24" width="18.8515625" style="0" bestFit="1" customWidth="1"/>
    <col min="25" max="25" width="13.28125" style="0" customWidth="1"/>
    <col min="26" max="26" width="12.8515625" style="0" customWidth="1"/>
    <col min="27" max="27" width="13.421875" style="0" bestFit="1" customWidth="1"/>
    <col min="28" max="28" width="9.57421875" style="0" customWidth="1"/>
    <col min="29" max="29" width="18.57421875" style="0" bestFit="1" customWidth="1"/>
    <col min="30" max="30" width="13.8515625" style="0" bestFit="1" customWidth="1"/>
    <col min="31" max="31" width="11.140625" style="0" bestFit="1" customWidth="1"/>
    <col min="32" max="32" width="18.57421875" style="0" bestFit="1" customWidth="1"/>
    <col min="33" max="33" width="16.7109375" style="0" bestFit="1" customWidth="1"/>
    <col min="34" max="34" width="12.8515625" style="0" customWidth="1"/>
    <col min="35" max="35" width="13.7109375" style="0" customWidth="1"/>
    <col min="36" max="36" width="16.7109375" style="0" bestFit="1" customWidth="1"/>
    <col min="37" max="37" width="10.140625" style="0" customWidth="1"/>
    <col min="38" max="38" width="12.7109375" style="0" customWidth="1"/>
    <col min="39" max="39" width="13.421875" style="0" bestFit="1" customWidth="1"/>
    <col min="40" max="40" width="14.7109375" style="0" customWidth="1"/>
  </cols>
  <sheetData>
    <row r="1" spans="1:7" ht="37.5" customHeight="1">
      <c r="A1" s="88" t="s">
        <v>87</v>
      </c>
      <c r="B1" s="89"/>
      <c r="C1" s="89"/>
      <c r="D1" s="89"/>
      <c r="E1" s="89"/>
      <c r="F1" s="89"/>
      <c r="G1" s="89"/>
    </row>
    <row r="2" ht="13.5" thickBot="1"/>
    <row r="3" spans="1:40" ht="90.75" customHeight="1" thickBot="1">
      <c r="A3" s="30" t="s">
        <v>81</v>
      </c>
      <c r="B3" s="31" t="s">
        <v>0</v>
      </c>
      <c r="C3" s="3" t="s">
        <v>1</v>
      </c>
      <c r="D3" s="32" t="s">
        <v>82</v>
      </c>
      <c r="E3" s="32" t="s">
        <v>2</v>
      </c>
      <c r="F3" s="32" t="s">
        <v>3</v>
      </c>
      <c r="G3" s="32" t="s">
        <v>4</v>
      </c>
      <c r="H3" s="32" t="s">
        <v>20</v>
      </c>
      <c r="I3" s="32" t="s">
        <v>5</v>
      </c>
      <c r="J3" s="33" t="s">
        <v>103</v>
      </c>
      <c r="K3" s="34" t="s">
        <v>83</v>
      </c>
      <c r="L3" s="32" t="s">
        <v>84</v>
      </c>
      <c r="M3" s="32" t="s">
        <v>85</v>
      </c>
      <c r="N3" s="32" t="s">
        <v>6</v>
      </c>
      <c r="O3" s="32" t="s">
        <v>86</v>
      </c>
      <c r="P3" s="18" t="s">
        <v>66</v>
      </c>
      <c r="Q3" s="36" t="s">
        <v>113</v>
      </c>
      <c r="R3" s="85" t="s">
        <v>114</v>
      </c>
      <c r="S3" s="86"/>
      <c r="T3" s="86"/>
      <c r="U3" s="87"/>
      <c r="V3" s="76" t="s">
        <v>67</v>
      </c>
      <c r="W3" s="19" t="s">
        <v>101</v>
      </c>
      <c r="X3" s="20" t="s">
        <v>68</v>
      </c>
      <c r="Y3" s="37" t="s">
        <v>116</v>
      </c>
      <c r="Z3" s="38"/>
      <c r="AA3" s="38"/>
      <c r="AB3" s="21"/>
      <c r="AC3" s="21"/>
      <c r="AD3" s="21"/>
      <c r="AE3" s="21"/>
      <c r="AF3" s="21"/>
      <c r="AG3" s="21"/>
      <c r="AH3" s="21"/>
      <c r="AI3" s="21"/>
      <c r="AJ3" s="21"/>
      <c r="AK3" s="21"/>
      <c r="AL3" s="21"/>
      <c r="AM3" s="21"/>
      <c r="AN3" s="22"/>
    </row>
    <row r="4" spans="1:40" s="17" customFormat="1" ht="81.75" customHeight="1" thickBot="1">
      <c r="A4" s="83"/>
      <c r="B4" s="6"/>
      <c r="C4" s="73"/>
      <c r="D4" s="7"/>
      <c r="E4" s="7"/>
      <c r="F4" s="7"/>
      <c r="G4" s="7"/>
      <c r="H4" s="7"/>
      <c r="I4" s="7"/>
      <c r="J4" s="74"/>
      <c r="K4" s="75"/>
      <c r="L4" s="7"/>
      <c r="M4" s="7"/>
      <c r="N4" s="7"/>
      <c r="O4" s="7"/>
      <c r="P4" s="7"/>
      <c r="Q4" s="7"/>
      <c r="R4" s="6" t="s">
        <v>69</v>
      </c>
      <c r="S4" s="6" t="s">
        <v>70</v>
      </c>
      <c r="T4" s="6" t="s">
        <v>71</v>
      </c>
      <c r="U4" s="79" t="s">
        <v>72</v>
      </c>
      <c r="V4" s="80"/>
      <c r="W4" s="23"/>
      <c r="X4" s="24"/>
      <c r="Y4" s="54" t="s">
        <v>73</v>
      </c>
      <c r="Z4" s="55" t="s">
        <v>74</v>
      </c>
      <c r="AA4" s="55" t="s">
        <v>75</v>
      </c>
      <c r="AB4" s="55" t="s">
        <v>76</v>
      </c>
      <c r="AC4" s="56" t="s">
        <v>77</v>
      </c>
      <c r="AD4" s="57" t="s">
        <v>75</v>
      </c>
      <c r="AE4" s="57" t="s">
        <v>76</v>
      </c>
      <c r="AF4" s="55" t="s">
        <v>78</v>
      </c>
      <c r="AG4" s="55" t="s">
        <v>75</v>
      </c>
      <c r="AH4" s="55" t="s">
        <v>76</v>
      </c>
      <c r="AI4" s="57" t="s">
        <v>79</v>
      </c>
      <c r="AJ4" s="57" t="s">
        <v>75</v>
      </c>
      <c r="AK4" s="57" t="s">
        <v>76</v>
      </c>
      <c r="AL4" s="55" t="s">
        <v>80</v>
      </c>
      <c r="AM4" s="55" t="s">
        <v>75</v>
      </c>
      <c r="AN4" s="58" t="s">
        <v>76</v>
      </c>
    </row>
    <row r="5" spans="1:40" ht="94.5" customHeight="1" thickBot="1">
      <c r="A5" s="67" t="s">
        <v>90</v>
      </c>
      <c r="B5" s="68">
        <v>206</v>
      </c>
      <c r="C5" s="68">
        <v>12</v>
      </c>
      <c r="D5" s="69"/>
      <c r="E5" s="70" t="s">
        <v>16</v>
      </c>
      <c r="F5" s="71">
        <v>5675</v>
      </c>
      <c r="G5" s="70" t="s">
        <v>11</v>
      </c>
      <c r="H5" s="69">
        <v>2003</v>
      </c>
      <c r="I5" s="69" t="s">
        <v>55</v>
      </c>
      <c r="J5" s="81">
        <f>210000000/239.64</f>
        <v>876314.4717075614</v>
      </c>
      <c r="K5" s="69" t="s">
        <v>7</v>
      </c>
      <c r="L5" s="69" t="s">
        <v>93</v>
      </c>
      <c r="M5" s="69" t="s">
        <v>94</v>
      </c>
      <c r="N5" s="69" t="s">
        <v>56</v>
      </c>
      <c r="O5" s="69" t="s">
        <v>57</v>
      </c>
      <c r="P5" s="72">
        <v>4014</v>
      </c>
      <c r="Q5" s="72">
        <v>150</v>
      </c>
      <c r="R5" s="77">
        <f>+J5/5/1700</f>
        <v>103.09582020088958</v>
      </c>
      <c r="S5" s="77">
        <v>21.11</v>
      </c>
      <c r="T5" s="77">
        <v>25.79</v>
      </c>
      <c r="U5" s="78">
        <f>SUM(R5:T5)</f>
        <v>149.99582020088957</v>
      </c>
      <c r="V5" s="72">
        <v>90</v>
      </c>
      <c r="W5" s="59">
        <v>98.13</v>
      </c>
      <c r="X5" s="82" t="s">
        <v>109</v>
      </c>
      <c r="Y5" s="59">
        <f>SUM(AB5+AE5+AH5+AK5+AN5)</f>
        <v>100</v>
      </c>
      <c r="Z5" s="60" t="s">
        <v>49</v>
      </c>
      <c r="AA5" s="61" t="s">
        <v>16</v>
      </c>
      <c r="AB5" s="61">
        <v>50</v>
      </c>
      <c r="AC5" s="32" t="s">
        <v>50</v>
      </c>
      <c r="AD5" s="59" t="s">
        <v>14</v>
      </c>
      <c r="AE5" s="59">
        <v>15</v>
      </c>
      <c r="AF5" s="60" t="s">
        <v>58</v>
      </c>
      <c r="AG5" s="61" t="s">
        <v>98</v>
      </c>
      <c r="AH5" s="61">
        <v>15</v>
      </c>
      <c r="AI5" s="32" t="s">
        <v>59</v>
      </c>
      <c r="AJ5" s="59" t="s">
        <v>16</v>
      </c>
      <c r="AK5" s="59">
        <v>15</v>
      </c>
      <c r="AL5" s="61" t="s">
        <v>100</v>
      </c>
      <c r="AM5" s="61" t="s">
        <v>16</v>
      </c>
      <c r="AN5" s="62">
        <v>5</v>
      </c>
    </row>
    <row r="6" spans="1:40" ht="103.5" customHeight="1" thickBot="1">
      <c r="A6" s="5" t="s">
        <v>10</v>
      </c>
      <c r="B6" s="6">
        <v>206</v>
      </c>
      <c r="C6" s="6">
        <v>12</v>
      </c>
      <c r="D6" s="7"/>
      <c r="E6" s="1" t="s">
        <v>99</v>
      </c>
      <c r="F6" s="2">
        <v>5438</v>
      </c>
      <c r="G6" s="1" t="s">
        <v>12</v>
      </c>
      <c r="H6" s="7">
        <v>2002</v>
      </c>
      <c r="I6" s="7" t="s">
        <v>39</v>
      </c>
      <c r="J6" s="27">
        <f>32028000/239.64</f>
        <v>133650.47571357037</v>
      </c>
      <c r="K6" s="7" t="s">
        <v>7</v>
      </c>
      <c r="L6" s="7" t="s">
        <v>40</v>
      </c>
      <c r="M6" s="7" t="s">
        <v>41</v>
      </c>
      <c r="N6" s="7" t="s">
        <v>38</v>
      </c>
      <c r="O6" s="7" t="s">
        <v>34</v>
      </c>
      <c r="P6" s="25">
        <v>1148</v>
      </c>
      <c r="Q6" s="52">
        <v>150</v>
      </c>
      <c r="R6" s="65">
        <f aca="true" t="shared" si="0" ref="R6:R14">+J6/5/1700</f>
        <v>15.723585378067103</v>
      </c>
      <c r="S6" s="65">
        <v>26.85</v>
      </c>
      <c r="T6" s="65">
        <v>107.43</v>
      </c>
      <c r="U6" s="52">
        <f>SUM(R6:T6)</f>
        <v>150.0035853780671</v>
      </c>
      <c r="V6" s="25">
        <v>85</v>
      </c>
      <c r="W6" s="25">
        <v>90</v>
      </c>
      <c r="X6" s="82" t="s">
        <v>109</v>
      </c>
      <c r="Y6" s="59">
        <f>SUM(AB6+AE6+AH6+AK6+AN6)</f>
        <v>90</v>
      </c>
      <c r="Z6" s="39" t="s">
        <v>49</v>
      </c>
      <c r="AA6" s="40" t="s">
        <v>16</v>
      </c>
      <c r="AB6" s="40">
        <v>45</v>
      </c>
      <c r="AC6" s="7" t="s">
        <v>50</v>
      </c>
      <c r="AD6" s="25"/>
      <c r="AE6" s="25"/>
      <c r="AF6" s="39"/>
      <c r="AG6" s="40"/>
      <c r="AH6" s="40"/>
      <c r="AI6" s="7" t="s">
        <v>108</v>
      </c>
      <c r="AJ6" s="25" t="s">
        <v>16</v>
      </c>
      <c r="AK6" s="25">
        <v>35</v>
      </c>
      <c r="AL6" s="61" t="s">
        <v>100</v>
      </c>
      <c r="AM6" s="40"/>
      <c r="AN6" s="63">
        <v>10</v>
      </c>
    </row>
    <row r="7" spans="1:40" ht="135.75" customHeight="1" thickBot="1">
      <c r="A7" s="5" t="s">
        <v>10</v>
      </c>
      <c r="B7" s="6">
        <v>206</v>
      </c>
      <c r="C7" s="6">
        <v>15</v>
      </c>
      <c r="D7" s="7"/>
      <c r="E7" s="1" t="s">
        <v>15</v>
      </c>
      <c r="F7" s="2">
        <v>5673</v>
      </c>
      <c r="G7" s="1" t="s">
        <v>13</v>
      </c>
      <c r="H7" s="7">
        <v>2002</v>
      </c>
      <c r="I7" s="9" t="s">
        <v>22</v>
      </c>
      <c r="J7" s="27">
        <f>29000000/239.64</f>
        <v>121014.85561675848</v>
      </c>
      <c r="K7" s="7" t="s">
        <v>7</v>
      </c>
      <c r="L7" s="7" t="s">
        <v>52</v>
      </c>
      <c r="M7" s="7" t="s">
        <v>54</v>
      </c>
      <c r="N7" s="8" t="s">
        <v>23</v>
      </c>
      <c r="O7" s="8" t="s">
        <v>24</v>
      </c>
      <c r="P7" s="25">
        <v>4036</v>
      </c>
      <c r="Q7" s="52">
        <v>60</v>
      </c>
      <c r="R7" s="65">
        <f t="shared" si="0"/>
        <v>14.237041837265702</v>
      </c>
      <c r="S7" s="65">
        <v>11.44</v>
      </c>
      <c r="T7" s="65">
        <v>34.32</v>
      </c>
      <c r="U7" s="52">
        <f aca="true" t="shared" si="1" ref="U7:U14">SUM(R7:T7)</f>
        <v>59.9970418372657</v>
      </c>
      <c r="V7" s="25">
        <v>90</v>
      </c>
      <c r="W7" s="25">
        <v>100</v>
      </c>
      <c r="X7" s="82" t="s">
        <v>109</v>
      </c>
      <c r="Y7" s="25">
        <f aca="true" t="shared" si="2" ref="Y7:Y14">SUM(AB7+AE7+AH7+AK7+AN7)</f>
        <v>100</v>
      </c>
      <c r="Z7" s="39" t="s">
        <v>25</v>
      </c>
      <c r="AA7" s="40" t="s">
        <v>98</v>
      </c>
      <c r="AB7" s="40">
        <v>100</v>
      </c>
      <c r="AC7" s="7"/>
      <c r="AD7" s="25"/>
      <c r="AE7" s="25"/>
      <c r="AF7" s="39"/>
      <c r="AG7" s="40"/>
      <c r="AH7" s="40"/>
      <c r="AI7" s="7"/>
      <c r="AJ7" s="25"/>
      <c r="AK7" s="25"/>
      <c r="AL7" s="40"/>
      <c r="AM7" s="40"/>
      <c r="AN7" s="63"/>
    </row>
    <row r="8" spans="1:40" ht="95.25" customHeight="1" thickBot="1">
      <c r="A8" s="5" t="s">
        <v>10</v>
      </c>
      <c r="B8" s="6">
        <v>206</v>
      </c>
      <c r="C8" s="6">
        <v>13</v>
      </c>
      <c r="D8" s="7"/>
      <c r="E8" s="1" t="s">
        <v>14</v>
      </c>
      <c r="F8" s="2">
        <v>5438</v>
      </c>
      <c r="G8" s="1" t="s">
        <v>21</v>
      </c>
      <c r="H8" s="7">
        <v>2007</v>
      </c>
      <c r="I8" s="7" t="s">
        <v>35</v>
      </c>
      <c r="J8" s="27">
        <v>238000</v>
      </c>
      <c r="K8" s="7" t="s">
        <v>9</v>
      </c>
      <c r="L8" s="7" t="s">
        <v>45</v>
      </c>
      <c r="M8" s="7" t="s">
        <v>46</v>
      </c>
      <c r="N8" s="7" t="s">
        <v>36</v>
      </c>
      <c r="O8" s="7" t="s">
        <v>37</v>
      </c>
      <c r="P8" s="25">
        <v>4125</v>
      </c>
      <c r="Q8" s="52">
        <v>100</v>
      </c>
      <c r="R8" s="65">
        <f t="shared" si="0"/>
        <v>28</v>
      </c>
      <c r="S8" s="65">
        <v>50.4</v>
      </c>
      <c r="T8" s="65">
        <v>21.6</v>
      </c>
      <c r="U8" s="52">
        <f t="shared" si="1"/>
        <v>100</v>
      </c>
      <c r="V8" s="25">
        <v>90</v>
      </c>
      <c r="W8" s="25">
        <v>63.69</v>
      </c>
      <c r="X8" s="82" t="s">
        <v>109</v>
      </c>
      <c r="Y8" s="25">
        <f t="shared" si="2"/>
        <v>90</v>
      </c>
      <c r="Z8" s="39" t="s">
        <v>51</v>
      </c>
      <c r="AA8" s="40" t="s">
        <v>14</v>
      </c>
      <c r="AB8" s="40">
        <v>60</v>
      </c>
      <c r="AC8" s="7" t="s">
        <v>49</v>
      </c>
      <c r="AD8" s="80" t="s">
        <v>16</v>
      </c>
      <c r="AE8" s="25">
        <v>30</v>
      </c>
      <c r="AF8" s="39"/>
      <c r="AG8" s="40"/>
      <c r="AH8" s="40"/>
      <c r="AI8" s="7"/>
      <c r="AJ8" s="25"/>
      <c r="AK8" s="25"/>
      <c r="AL8" s="40"/>
      <c r="AM8" s="40"/>
      <c r="AN8" s="63"/>
    </row>
    <row r="9" spans="1:40" ht="90" thickBot="1">
      <c r="A9" s="5" t="s">
        <v>10</v>
      </c>
      <c r="B9" s="6">
        <v>206</v>
      </c>
      <c r="C9" s="6">
        <v>15</v>
      </c>
      <c r="D9" s="7"/>
      <c r="E9" s="1" t="s">
        <v>15</v>
      </c>
      <c r="F9" s="2">
        <v>5673</v>
      </c>
      <c r="G9" s="1" t="s">
        <v>26</v>
      </c>
      <c r="H9" s="7">
        <v>2007</v>
      </c>
      <c r="I9" s="10" t="s">
        <v>27</v>
      </c>
      <c r="J9" s="27">
        <v>64304.79</v>
      </c>
      <c r="K9" s="7" t="s">
        <v>9</v>
      </c>
      <c r="L9" s="7" t="s">
        <v>53</v>
      </c>
      <c r="M9" s="7" t="s">
        <v>54</v>
      </c>
      <c r="N9" s="8" t="s">
        <v>28</v>
      </c>
      <c r="O9" s="8" t="s">
        <v>29</v>
      </c>
      <c r="P9" s="25">
        <v>4297.404</v>
      </c>
      <c r="Q9" s="52">
        <v>60</v>
      </c>
      <c r="R9" s="65">
        <f t="shared" si="0"/>
        <v>7.565269411764707</v>
      </c>
      <c r="S9" s="65">
        <v>13.11</v>
      </c>
      <c r="T9" s="65">
        <v>39.32</v>
      </c>
      <c r="U9" s="52">
        <f t="shared" si="1"/>
        <v>59.99526941176471</v>
      </c>
      <c r="V9" s="25">
        <v>90</v>
      </c>
      <c r="W9" s="25" t="s">
        <v>102</v>
      </c>
      <c r="X9" s="82" t="s">
        <v>109</v>
      </c>
      <c r="Y9" s="25">
        <f t="shared" si="2"/>
        <v>100</v>
      </c>
      <c r="Z9" s="39" t="s">
        <v>25</v>
      </c>
      <c r="AA9" s="40" t="s">
        <v>98</v>
      </c>
      <c r="AB9" s="40">
        <v>80</v>
      </c>
      <c r="AC9" s="7" t="s">
        <v>30</v>
      </c>
      <c r="AD9" s="25" t="s">
        <v>98</v>
      </c>
      <c r="AE9" s="25">
        <v>20</v>
      </c>
      <c r="AF9" s="39"/>
      <c r="AG9" s="40"/>
      <c r="AH9" s="40"/>
      <c r="AI9" s="7"/>
      <c r="AJ9" s="25"/>
      <c r="AK9" s="25"/>
      <c r="AL9" s="40"/>
      <c r="AM9" s="40"/>
      <c r="AN9" s="63"/>
    </row>
    <row r="10" spans="1:40" ht="96.75" customHeight="1" thickBot="1">
      <c r="A10" s="5" t="s">
        <v>10</v>
      </c>
      <c r="B10" s="6">
        <v>206</v>
      </c>
      <c r="C10" s="6">
        <v>12</v>
      </c>
      <c r="D10" s="7"/>
      <c r="E10" s="1" t="s">
        <v>16</v>
      </c>
      <c r="F10" s="2">
        <v>5675</v>
      </c>
      <c r="G10" s="1" t="s">
        <v>92</v>
      </c>
      <c r="H10" s="7">
        <v>2007</v>
      </c>
      <c r="I10" s="7" t="s">
        <v>60</v>
      </c>
      <c r="J10" s="27">
        <v>577532.97</v>
      </c>
      <c r="K10" s="7" t="s">
        <v>9</v>
      </c>
      <c r="L10" s="7" t="s">
        <v>95</v>
      </c>
      <c r="M10" s="7" t="s">
        <v>96</v>
      </c>
      <c r="N10" s="7" t="s">
        <v>61</v>
      </c>
      <c r="O10" s="7" t="s">
        <v>62</v>
      </c>
      <c r="P10" s="25">
        <v>4298</v>
      </c>
      <c r="Q10" s="52">
        <v>200</v>
      </c>
      <c r="R10" s="65">
        <f t="shared" si="0"/>
        <v>67.94505529411765</v>
      </c>
      <c r="S10" s="65">
        <v>79.23</v>
      </c>
      <c r="T10" s="65">
        <v>52.82</v>
      </c>
      <c r="U10" s="52">
        <f t="shared" si="1"/>
        <v>199.99505529411766</v>
      </c>
      <c r="V10" s="25">
        <v>90</v>
      </c>
      <c r="W10" s="25">
        <v>11.66</v>
      </c>
      <c r="X10" s="82" t="s">
        <v>109</v>
      </c>
      <c r="Y10" s="25">
        <f t="shared" si="2"/>
        <v>100</v>
      </c>
      <c r="Z10" s="39" t="s">
        <v>49</v>
      </c>
      <c r="AA10" s="40" t="s">
        <v>16</v>
      </c>
      <c r="AB10" s="40">
        <v>45</v>
      </c>
      <c r="AC10" s="7" t="s">
        <v>51</v>
      </c>
      <c r="AD10" s="25" t="s">
        <v>14</v>
      </c>
      <c r="AE10" s="25">
        <v>15</v>
      </c>
      <c r="AF10" s="39" t="s">
        <v>58</v>
      </c>
      <c r="AG10" s="40" t="s">
        <v>98</v>
      </c>
      <c r="AH10" s="40">
        <v>15</v>
      </c>
      <c r="AI10" s="7" t="s">
        <v>59</v>
      </c>
      <c r="AJ10" s="25" t="s">
        <v>16</v>
      </c>
      <c r="AK10" s="25">
        <v>15</v>
      </c>
      <c r="AL10" s="40" t="s">
        <v>100</v>
      </c>
      <c r="AM10" s="40" t="s">
        <v>16</v>
      </c>
      <c r="AN10" s="63">
        <v>10</v>
      </c>
    </row>
    <row r="11" spans="1:40" ht="136.5" customHeight="1" thickBot="1">
      <c r="A11" s="5" t="s">
        <v>10</v>
      </c>
      <c r="B11" s="6">
        <v>206</v>
      </c>
      <c r="C11" s="6">
        <v>12</v>
      </c>
      <c r="D11" s="7"/>
      <c r="E11" s="1" t="s">
        <v>16</v>
      </c>
      <c r="F11" s="2">
        <v>5675</v>
      </c>
      <c r="G11" s="1" t="s">
        <v>107</v>
      </c>
      <c r="H11" s="7">
        <v>2008</v>
      </c>
      <c r="I11" s="7" t="s">
        <v>104</v>
      </c>
      <c r="J11" s="27">
        <v>53868</v>
      </c>
      <c r="K11" s="7" t="s">
        <v>9</v>
      </c>
      <c r="L11" s="7" t="s">
        <v>95</v>
      </c>
      <c r="M11" s="7" t="s">
        <v>96</v>
      </c>
      <c r="N11" s="8" t="s">
        <v>105</v>
      </c>
      <c r="O11" s="7" t="s">
        <v>106</v>
      </c>
      <c r="P11" s="25">
        <v>4293</v>
      </c>
      <c r="Q11" s="52">
        <v>50</v>
      </c>
      <c r="R11" s="65">
        <f t="shared" si="0"/>
        <v>6.337411764705883</v>
      </c>
      <c r="S11" s="65">
        <v>2.18</v>
      </c>
      <c r="T11" s="65">
        <v>41.48</v>
      </c>
      <c r="U11" s="52">
        <f t="shared" si="1"/>
        <v>49.99741176470588</v>
      </c>
      <c r="V11" s="25">
        <v>75</v>
      </c>
      <c r="W11" s="25">
        <v>36.66</v>
      </c>
      <c r="X11" s="82" t="s">
        <v>109</v>
      </c>
      <c r="Y11" s="25">
        <f t="shared" si="2"/>
        <v>80</v>
      </c>
      <c r="Z11" s="39" t="s">
        <v>110</v>
      </c>
      <c r="AA11" s="40" t="s">
        <v>16</v>
      </c>
      <c r="AB11" s="40">
        <v>40</v>
      </c>
      <c r="AC11" s="7" t="s">
        <v>111</v>
      </c>
      <c r="AD11" s="25" t="s">
        <v>14</v>
      </c>
      <c r="AE11" s="25">
        <v>30</v>
      </c>
      <c r="AF11" s="39" t="s">
        <v>112</v>
      </c>
      <c r="AG11" s="40" t="s">
        <v>115</v>
      </c>
      <c r="AH11" s="40">
        <v>10</v>
      </c>
      <c r="AI11" s="7"/>
      <c r="AJ11" s="25"/>
      <c r="AK11" s="25"/>
      <c r="AL11" s="40"/>
      <c r="AM11" s="40"/>
      <c r="AN11" s="63"/>
    </row>
    <row r="12" spans="1:40" ht="107.25" customHeight="1" thickBot="1">
      <c r="A12" s="5" t="s">
        <v>17</v>
      </c>
      <c r="B12" s="6">
        <v>206</v>
      </c>
      <c r="C12" s="6">
        <v>13</v>
      </c>
      <c r="D12" s="7"/>
      <c r="E12" s="1" t="s">
        <v>14</v>
      </c>
      <c r="F12" s="2">
        <v>5438</v>
      </c>
      <c r="G12" s="1" t="s">
        <v>18</v>
      </c>
      <c r="H12" s="7">
        <v>2006</v>
      </c>
      <c r="I12" s="7" t="s">
        <v>42</v>
      </c>
      <c r="J12" s="27">
        <v>108113.86</v>
      </c>
      <c r="K12" s="7" t="s">
        <v>8</v>
      </c>
      <c r="L12" s="7" t="s">
        <v>43</v>
      </c>
      <c r="M12" s="7" t="s">
        <v>44</v>
      </c>
      <c r="N12" s="7" t="s">
        <v>47</v>
      </c>
      <c r="O12" s="7" t="s">
        <v>48</v>
      </c>
      <c r="P12" s="25">
        <v>625</v>
      </c>
      <c r="Q12" s="52">
        <v>200</v>
      </c>
      <c r="R12" s="65">
        <f t="shared" si="0"/>
        <v>12.719277647058824</v>
      </c>
      <c r="S12" s="65">
        <v>131.1</v>
      </c>
      <c r="T12" s="65">
        <v>56.84</v>
      </c>
      <c r="U12" s="52">
        <f t="shared" si="1"/>
        <v>200.65927764705881</v>
      </c>
      <c r="V12" s="25">
        <v>60</v>
      </c>
      <c r="W12" s="25">
        <v>63.16</v>
      </c>
      <c r="X12" s="82" t="s">
        <v>109</v>
      </c>
      <c r="Y12" s="25">
        <f t="shared" si="2"/>
        <v>90</v>
      </c>
      <c r="Z12" s="39" t="s">
        <v>51</v>
      </c>
      <c r="AA12" s="40" t="s">
        <v>14</v>
      </c>
      <c r="AB12" s="40">
        <v>60</v>
      </c>
      <c r="AC12" s="7" t="s">
        <v>49</v>
      </c>
      <c r="AD12" s="80" t="s">
        <v>16</v>
      </c>
      <c r="AE12" s="25">
        <v>30</v>
      </c>
      <c r="AF12" s="39"/>
      <c r="AG12" s="40"/>
      <c r="AH12" s="40"/>
      <c r="AI12" s="7"/>
      <c r="AJ12" s="25"/>
      <c r="AK12" s="25"/>
      <c r="AL12" s="40"/>
      <c r="AM12" s="40"/>
      <c r="AN12" s="63"/>
    </row>
    <row r="13" spans="1:40" ht="102" customHeight="1" thickBot="1">
      <c r="A13" s="5" t="s">
        <v>17</v>
      </c>
      <c r="B13" s="6">
        <v>206</v>
      </c>
      <c r="C13" s="6">
        <v>12</v>
      </c>
      <c r="D13" s="7"/>
      <c r="E13" s="1" t="s">
        <v>16</v>
      </c>
      <c r="F13" s="2">
        <v>5675</v>
      </c>
      <c r="G13" s="1" t="s">
        <v>91</v>
      </c>
      <c r="H13" s="7">
        <v>2004</v>
      </c>
      <c r="I13" s="7" t="s">
        <v>63</v>
      </c>
      <c r="J13" s="27">
        <f>25500000/239.64</f>
        <v>106409.61442163246</v>
      </c>
      <c r="K13" s="7" t="s">
        <v>8</v>
      </c>
      <c r="L13" s="7" t="s">
        <v>95</v>
      </c>
      <c r="M13" s="7" t="s">
        <v>97</v>
      </c>
      <c r="N13" s="7" t="s">
        <v>64</v>
      </c>
      <c r="O13" s="7" t="s">
        <v>65</v>
      </c>
      <c r="P13" s="25">
        <v>4062</v>
      </c>
      <c r="Q13" s="52">
        <v>50</v>
      </c>
      <c r="R13" s="65">
        <f t="shared" si="0"/>
        <v>12.518778167250879</v>
      </c>
      <c r="S13" s="65">
        <v>18.74</v>
      </c>
      <c r="T13" s="65">
        <v>18.74</v>
      </c>
      <c r="U13" s="52">
        <f t="shared" si="1"/>
        <v>49.998778167250876</v>
      </c>
      <c r="V13" s="25">
        <v>40</v>
      </c>
      <c r="W13" s="25">
        <v>100</v>
      </c>
      <c r="X13" s="82" t="s">
        <v>109</v>
      </c>
      <c r="Y13" s="25">
        <f t="shared" si="2"/>
        <v>100</v>
      </c>
      <c r="Z13" s="39" t="s">
        <v>49</v>
      </c>
      <c r="AA13" s="40" t="s">
        <v>16</v>
      </c>
      <c r="AB13" s="40">
        <v>60</v>
      </c>
      <c r="AC13" s="7" t="s">
        <v>51</v>
      </c>
      <c r="AD13" s="25" t="s">
        <v>14</v>
      </c>
      <c r="AE13" s="25">
        <v>10</v>
      </c>
      <c r="AF13" s="39" t="s">
        <v>58</v>
      </c>
      <c r="AG13" s="40" t="s">
        <v>98</v>
      </c>
      <c r="AH13" s="40">
        <v>15</v>
      </c>
      <c r="AI13" s="7" t="s">
        <v>59</v>
      </c>
      <c r="AJ13" s="25" t="s">
        <v>16</v>
      </c>
      <c r="AK13" s="25">
        <v>10</v>
      </c>
      <c r="AL13" s="40" t="s">
        <v>100</v>
      </c>
      <c r="AM13" s="40" t="s">
        <v>16</v>
      </c>
      <c r="AN13" s="63">
        <v>5</v>
      </c>
    </row>
    <row r="14" spans="1:40" ht="90" thickBot="1">
      <c r="A14" s="11" t="s">
        <v>17</v>
      </c>
      <c r="B14" s="12">
        <v>206</v>
      </c>
      <c r="C14" s="12">
        <v>15</v>
      </c>
      <c r="D14" s="13"/>
      <c r="E14" s="4" t="s">
        <v>15</v>
      </c>
      <c r="F14" s="14">
        <v>5673</v>
      </c>
      <c r="G14" s="4" t="s">
        <v>19</v>
      </c>
      <c r="H14" s="13">
        <v>2004</v>
      </c>
      <c r="I14" s="13" t="s">
        <v>31</v>
      </c>
      <c r="J14" s="28">
        <f>12000000/239.64</f>
        <v>50075.11266900351</v>
      </c>
      <c r="K14" s="13" t="s">
        <v>8</v>
      </c>
      <c r="L14" s="13" t="s">
        <v>52</v>
      </c>
      <c r="M14" s="13" t="s">
        <v>54</v>
      </c>
      <c r="N14" s="15" t="s">
        <v>32</v>
      </c>
      <c r="O14" s="15" t="s">
        <v>33</v>
      </c>
      <c r="P14" s="26">
        <v>4059</v>
      </c>
      <c r="Q14" s="53">
        <v>60</v>
      </c>
      <c r="R14" s="66">
        <f t="shared" si="0"/>
        <v>5.891189725765119</v>
      </c>
      <c r="S14" s="66">
        <v>13.53</v>
      </c>
      <c r="T14" s="66">
        <v>40.58</v>
      </c>
      <c r="U14" s="53">
        <f t="shared" si="1"/>
        <v>60.001189725765116</v>
      </c>
      <c r="V14" s="26">
        <v>100</v>
      </c>
      <c r="W14" s="26">
        <v>100</v>
      </c>
      <c r="X14" s="84" t="s">
        <v>109</v>
      </c>
      <c r="Y14" s="26">
        <f t="shared" si="2"/>
        <v>100</v>
      </c>
      <c r="Z14" s="41" t="s">
        <v>25</v>
      </c>
      <c r="AA14" s="42" t="s">
        <v>98</v>
      </c>
      <c r="AB14" s="42"/>
      <c r="AC14" s="16" t="s">
        <v>30</v>
      </c>
      <c r="AD14" s="26" t="s">
        <v>98</v>
      </c>
      <c r="AE14" s="26">
        <v>100</v>
      </c>
      <c r="AF14" s="41"/>
      <c r="AG14" s="42"/>
      <c r="AH14" s="42"/>
      <c r="AI14" s="13"/>
      <c r="AJ14" s="26"/>
      <c r="AK14" s="26"/>
      <c r="AL14" s="42"/>
      <c r="AM14" s="42"/>
      <c r="AN14" s="64"/>
    </row>
    <row r="15" spans="1:26" ht="12.75">
      <c r="A15" s="44"/>
      <c r="B15" s="45"/>
      <c r="C15" s="46"/>
      <c r="D15" s="47"/>
      <c r="E15" s="48"/>
      <c r="F15" s="49"/>
      <c r="G15" s="47"/>
      <c r="H15" s="47"/>
      <c r="I15" s="47"/>
      <c r="J15" s="50"/>
      <c r="K15" s="45"/>
      <c r="L15" s="47"/>
      <c r="M15" s="51"/>
      <c r="N15" s="51"/>
      <c r="O15" s="51"/>
      <c r="P15" s="47"/>
      <c r="U15" s="35"/>
      <c r="Z15" s="43"/>
    </row>
    <row r="16" spans="6:26" ht="12.75">
      <c r="F16" s="35"/>
      <c r="J16"/>
      <c r="K16" s="43"/>
      <c r="U16" s="35"/>
      <c r="Z16" s="43"/>
    </row>
    <row r="17" spans="1:26" ht="12.75">
      <c r="A17" s="89" t="s">
        <v>88</v>
      </c>
      <c r="B17" s="89"/>
      <c r="C17" s="89"/>
      <c r="D17" s="89"/>
      <c r="E17" s="89"/>
      <c r="F17" s="89"/>
      <c r="J17"/>
      <c r="K17" s="90" t="s">
        <v>89</v>
      </c>
      <c r="L17" s="89"/>
      <c r="M17" s="89"/>
      <c r="N17" s="89"/>
      <c r="O17" s="89"/>
      <c r="P17" s="89"/>
      <c r="U17" s="35"/>
      <c r="Z17" s="43"/>
    </row>
    <row r="18" spans="6:11" ht="12.75">
      <c r="F18" s="35"/>
      <c r="J18"/>
      <c r="K18" s="43"/>
    </row>
    <row r="19" ht="12.75">
      <c r="J19"/>
    </row>
  </sheetData>
  <sheetProtection/>
  <mergeCells count="4">
    <mergeCell ref="R3:U3"/>
    <mergeCell ref="A1:G1"/>
    <mergeCell ref="A17:F17"/>
    <mergeCell ref="K17:P17"/>
  </mergeCells>
  <printOptions/>
  <pageMargins left="0.75" right="0.75" top="1" bottom="1" header="0" footer="0"/>
  <pageSetup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 IMKT</dc:title>
  <dc:subject/>
  <dc:creator> mjenko</dc:creator>
  <cp:keywords/>
  <dc:description/>
  <cp:lastModifiedBy>Mitja Tomažič</cp:lastModifiedBy>
  <cp:lastPrinted>2011-01-04T11:40:09Z</cp:lastPrinted>
  <dcterms:created xsi:type="dcterms:W3CDTF">2009-06-15T12:06:31Z</dcterms:created>
  <dcterms:modified xsi:type="dcterms:W3CDTF">2012-10-02T11:11:54Z</dcterms:modified>
  <cp:category/>
  <cp:version/>
  <cp:contentType/>
  <cp:contentStatus/>
</cp:coreProperties>
</file>