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75" yWindow="255" windowWidth="11985" windowHeight="126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<sst xmlns="http://schemas.openxmlformats.org/spreadsheetml/2006/main" count="581" uniqueCount="371">
  <si>
    <t>Naziv prijavitelja</t>
  </si>
  <si>
    <t xml:space="preserve"> Ulica</t>
  </si>
  <si>
    <t>Pošta</t>
  </si>
  <si>
    <t>Podpisnik pogodbe</t>
  </si>
  <si>
    <t>funkcija</t>
  </si>
  <si>
    <t>telefon</t>
  </si>
  <si>
    <t>Ime</t>
  </si>
  <si>
    <t>Telefon</t>
  </si>
  <si>
    <t>Znanstvena veda</t>
  </si>
  <si>
    <t>1.</t>
  </si>
  <si>
    <t>Narodna galerija</t>
  </si>
  <si>
    <t>Puharjeva 9</t>
  </si>
  <si>
    <t>1000 Ljubljana</t>
  </si>
  <si>
    <t>Dr. Barbara Jaki</t>
  </si>
  <si>
    <t xml:space="preserve">direktorica  </t>
  </si>
  <si>
    <t>24-15-400</t>
  </si>
  <si>
    <t>Mateja Krapež</t>
  </si>
  <si>
    <t>24-15-420</t>
  </si>
  <si>
    <t>mateja.krapez@ng-slo.si</t>
  </si>
  <si>
    <t>6</t>
  </si>
  <si>
    <t>2.</t>
  </si>
  <si>
    <t>ONKOLOŠKI INŠTITUT LJUBLJANA</t>
  </si>
  <si>
    <t>Zaloška cesta 2</t>
  </si>
  <si>
    <t>Anica Žličar</t>
  </si>
  <si>
    <t>gen. Direktorica</t>
  </si>
  <si>
    <t>58-79-110</t>
  </si>
  <si>
    <t xml:space="preserve">Matjaž Musek </t>
  </si>
  <si>
    <t>58-79-374</t>
  </si>
  <si>
    <t>m.musek@onko-i.si</t>
  </si>
  <si>
    <t>3</t>
  </si>
  <si>
    <t>3.</t>
  </si>
  <si>
    <t>NARODNI MUZEJ SLOVENIJE</t>
  </si>
  <si>
    <t>Prešernova 20</t>
  </si>
  <si>
    <t>dr. Peter Kos</t>
  </si>
  <si>
    <t>direktor</t>
  </si>
  <si>
    <t>24-14-410</t>
  </si>
  <si>
    <t>dr. Anja Dular</t>
  </si>
  <si>
    <t>24-14-468</t>
  </si>
  <si>
    <t>anja.dular@nms.si</t>
  </si>
  <si>
    <t>Slomškov trg 15</t>
  </si>
  <si>
    <t>2000 Maribor</t>
  </si>
  <si>
    <t>prof. dr. Ivan Rozman</t>
  </si>
  <si>
    <t>rektor</t>
  </si>
  <si>
    <t>02-23-55-280</t>
  </si>
  <si>
    <t>5</t>
  </si>
  <si>
    <t>Univerza v Ljubljani, Medicinska fakulteta</t>
  </si>
  <si>
    <t>Kongresni trg 12</t>
  </si>
  <si>
    <t>prof.dr.Radovan Stanislav Pejovnik</t>
  </si>
  <si>
    <t>01-2418-500</t>
  </si>
  <si>
    <t>Sonja Pogačnik</t>
  </si>
  <si>
    <t>54-37-739</t>
  </si>
  <si>
    <t>sonja.pogacnik@mf.uni-lj.si</t>
  </si>
  <si>
    <t>Univerza v Ljubljani, Fakulteta za matematiko in fiziko</t>
  </si>
  <si>
    <t>Maja Klavžar</t>
  </si>
  <si>
    <t>4766-522</t>
  </si>
  <si>
    <t>maja.klavzar@fmf.uni-lj.si</t>
  </si>
  <si>
    <t>1</t>
  </si>
  <si>
    <t>Univerza v Ljubljani, Veterinarska fakulteta</t>
  </si>
  <si>
    <t>mag. Gita Grecs Smole</t>
  </si>
  <si>
    <t>4779-336</t>
  </si>
  <si>
    <t>gita.smole@vf.uni-lj.si</t>
  </si>
  <si>
    <t>4</t>
  </si>
  <si>
    <t>Univerza v Ljubljani, Fakulteta za elektrotehniko</t>
  </si>
  <si>
    <t>Zdenka Oven</t>
  </si>
  <si>
    <t>4768-416</t>
  </si>
  <si>
    <t>zdenka.oven@fe.uni-lj.si</t>
  </si>
  <si>
    <t>2</t>
  </si>
  <si>
    <t>Univerza na Primorskem, Fakulteta za matematiko, naravoslovje in informacijske tehnologije Koper</t>
  </si>
  <si>
    <t>Glagoljaška 8</t>
  </si>
  <si>
    <t>6000 Koper</t>
  </si>
  <si>
    <t>prof.dr. Dragan Marušič</t>
  </si>
  <si>
    <t>dekan</t>
  </si>
  <si>
    <t>05 6117 570</t>
  </si>
  <si>
    <t>mag. Petruša Miholič</t>
  </si>
  <si>
    <t>05 611 75 72</t>
  </si>
  <si>
    <t>petrusa.miholi@vupr.si</t>
  </si>
  <si>
    <t>Splošna bolnišnica Celje</t>
  </si>
  <si>
    <t>Oblakova 5</t>
  </si>
  <si>
    <t>3000 Celje</t>
  </si>
  <si>
    <t>mag. Marjan Ferjanc</t>
  </si>
  <si>
    <t>03-42-43-000</t>
  </si>
  <si>
    <t>Janja Korošec</t>
  </si>
  <si>
    <t>03-42-33-665</t>
  </si>
  <si>
    <t>knjiznica@sb-celje.si</t>
  </si>
  <si>
    <t>Univerza na Primorskem, Fakulteta za management Koper</t>
  </si>
  <si>
    <t>Cankarjeva 5</t>
  </si>
  <si>
    <t>izr. Prof. dr. Anita Trnavčevič</t>
  </si>
  <si>
    <t>dekanja</t>
  </si>
  <si>
    <t>05-61-02-000</t>
  </si>
  <si>
    <t>Tanja Gregorič</t>
  </si>
  <si>
    <t>05-61-02-030</t>
  </si>
  <si>
    <t>tanja.gregoric@fm-kp.si</t>
  </si>
  <si>
    <t>Univerza na Primorskem, Visoka šola za zdravstvo Izola</t>
  </si>
  <si>
    <t>Polje 42</t>
  </si>
  <si>
    <t>6310 Izola</t>
  </si>
  <si>
    <t>red. prof.dr. Rado Bohinc</t>
  </si>
  <si>
    <t>05-66-26-460</t>
  </si>
  <si>
    <t>Martina Kocbek</t>
  </si>
  <si>
    <t>05-66-26-462</t>
  </si>
  <si>
    <t>martina.kocbek@vszi.upr.si</t>
  </si>
  <si>
    <t>Univerza na Primorskem, Fakulteta za humanistične študije Koper</t>
  </si>
  <si>
    <t>Titov trg 5</t>
  </si>
  <si>
    <t>doc. dr. Vesna Mikolič</t>
  </si>
  <si>
    <t>05-66-37-744</t>
  </si>
  <si>
    <t>Helena Lemut</t>
  </si>
  <si>
    <t>05-66-37-755</t>
  </si>
  <si>
    <t>helena.lemut@fhs.upr.si</t>
  </si>
  <si>
    <t>05-61-77-021</t>
  </si>
  <si>
    <t>Univerzitetni rehabilitacijski inštitut Republike Slovenije - Soča</t>
  </si>
  <si>
    <t>Linhartova ulica 51</t>
  </si>
  <si>
    <t>Mag. Robert Cugelj</t>
  </si>
  <si>
    <t>47-58-101</t>
  </si>
  <si>
    <t>Marjetka Voden</t>
  </si>
  <si>
    <t>47-58-448</t>
  </si>
  <si>
    <t>marjeta.voden@ir-rs.si</t>
  </si>
  <si>
    <t>Univerza v Ljubljani, Pedagoška fakulteta</t>
  </si>
  <si>
    <t>Alja Smole Gašparović</t>
  </si>
  <si>
    <t>58 92-332</t>
  </si>
  <si>
    <t>alja.smole-gasparovic@pef.uni-lj.si</t>
  </si>
  <si>
    <t>Znanstvenoraziskovalni center Slovenske akademije znanosti in umetnosti</t>
  </si>
  <si>
    <t>Novi trg 2</t>
  </si>
  <si>
    <t>Prof. dr. Oto Luthar</t>
  </si>
  <si>
    <t>47-06-410</t>
  </si>
  <si>
    <t>Ciril Oberstar</t>
  </si>
  <si>
    <t>47-06-438</t>
  </si>
  <si>
    <t>oberstar@zrc-sazu.si</t>
  </si>
  <si>
    <t>INSTITUTUM STUDIORUM HUMANITATIS, Fakulteta za podiplomski humanistični študij, Ljubljana</t>
  </si>
  <si>
    <t>Knafljev prehod 11</t>
  </si>
  <si>
    <t>dr. Alja Brglez</t>
  </si>
  <si>
    <t>42-51-845</t>
  </si>
  <si>
    <t>Tomaž Ulčakar</t>
  </si>
  <si>
    <t>libray@ish.si</t>
  </si>
  <si>
    <t>Urbanistični inštitut Republike Slovenije</t>
  </si>
  <si>
    <t>Trnovski pristan 2</t>
  </si>
  <si>
    <t>doc.dr. Breda Mihelič</t>
  </si>
  <si>
    <t>v.d. direktorice</t>
  </si>
  <si>
    <t>42-01-310</t>
  </si>
  <si>
    <t>Vesna Slabe</t>
  </si>
  <si>
    <t>42-01-331</t>
  </si>
  <si>
    <t>vesna.slabe@uirs.si</t>
  </si>
  <si>
    <t>Univerza v Ljubljani, Fakulteta za kemijo in kemijsko tehnologijo</t>
  </si>
  <si>
    <t>Branko Škrinjar</t>
  </si>
  <si>
    <t>2419-290</t>
  </si>
  <si>
    <t>branko.skrinjar@fkkt.uni-lj.si</t>
  </si>
  <si>
    <t>Univerza v Ljubljani, Akademija za gledališče, radio, film in televizijo</t>
  </si>
  <si>
    <t>Silva Bandelj</t>
  </si>
  <si>
    <t>251-04-12</t>
  </si>
  <si>
    <t>knjiznica@agrft.uni-lj.si</t>
  </si>
  <si>
    <t>Centralna tehniška knjižnica Univerze v Ljubljani</t>
  </si>
  <si>
    <t>Trg republike 3</t>
  </si>
  <si>
    <t>Miro Pušnik</t>
  </si>
  <si>
    <t>20-03-441</t>
  </si>
  <si>
    <t>Tatjana Intihar</t>
  </si>
  <si>
    <t>20-03-414</t>
  </si>
  <si>
    <t>tatjana.intihar@ctk.uni-lj.si</t>
  </si>
  <si>
    <t>Inštitut za kriminologijo pri Pravni fakulteti v Ljubljani</t>
  </si>
  <si>
    <t>Poljanski nasip 2</t>
  </si>
  <si>
    <t>doc. dr. Matjaž Jager</t>
  </si>
  <si>
    <t>42-03-249</t>
  </si>
  <si>
    <t>Barbara Bizilj</t>
  </si>
  <si>
    <t>42-03-242</t>
  </si>
  <si>
    <t>barbara.bizilj@pf-uni-lj.si</t>
  </si>
  <si>
    <t>Univerzitetni klinični center Maribor</t>
  </si>
  <si>
    <t>Ljubljanska ulica 5</t>
  </si>
  <si>
    <t>Prim. Gregor Pivec, dr.med</t>
  </si>
  <si>
    <t>02-32-12-500</t>
  </si>
  <si>
    <t>Alenka Helbl</t>
  </si>
  <si>
    <t>02-32-02-066</t>
  </si>
  <si>
    <t>alenka.helbl1@guest.arnes.si</t>
  </si>
  <si>
    <t>Nacionalni inštitut za biologijo</t>
  </si>
  <si>
    <t>Večna pot 111</t>
  </si>
  <si>
    <t>prof. dr. Tamara Lah Turnšek</t>
  </si>
  <si>
    <t>direktorica</t>
  </si>
  <si>
    <t>05-92-32-703</t>
  </si>
  <si>
    <t>Barbara Černač</t>
  </si>
  <si>
    <t>05-92-32-710</t>
  </si>
  <si>
    <t>barbara.cernac@nib.si</t>
  </si>
  <si>
    <t>Univerza v Ljubljani, Zdravstvena fakulteta</t>
  </si>
  <si>
    <t>Vesna Denona</t>
  </si>
  <si>
    <t>300-11-56</t>
  </si>
  <si>
    <t>vesna.denona@zf.uni-lj.si</t>
  </si>
  <si>
    <t>Kmetijski inštitut Slovenije</t>
  </si>
  <si>
    <t>Hacquetova 17</t>
  </si>
  <si>
    <t>doc. dr. Andrej Simončič</t>
  </si>
  <si>
    <t>28-05-222</t>
  </si>
  <si>
    <t>Lili Marinček</t>
  </si>
  <si>
    <t>28-05-148</t>
  </si>
  <si>
    <t>lili.marincek@kis.si</t>
  </si>
  <si>
    <t>Inštitut za kovinske materiale in tehnologije</t>
  </si>
  <si>
    <t>Lepi pot 11</t>
  </si>
  <si>
    <t>Prof. dr. Monika Jenko</t>
  </si>
  <si>
    <t>v. d. direktorica</t>
  </si>
  <si>
    <t>47-01-900</t>
  </si>
  <si>
    <t>Jana Jamar</t>
  </si>
  <si>
    <t>47-01-912</t>
  </si>
  <si>
    <t>knjiznicaimt@imt.si</t>
  </si>
  <si>
    <t>Univerza v Mariboru, Fakulteta za elektrotehniko, računalništvo in informatiko, FS, FKKT, FG</t>
  </si>
  <si>
    <t>Mojca Markovič</t>
  </si>
  <si>
    <t>02 22 07 017</t>
  </si>
  <si>
    <t>mojca.markovic@uni-mb.si</t>
  </si>
  <si>
    <t>Univerza v Novi Gorici</t>
  </si>
  <si>
    <t>Kostanjeviška 16, Pristava</t>
  </si>
  <si>
    <t>5000 Nova Gorica</t>
  </si>
  <si>
    <t>prof. dr. Danilo Zavrtanik</t>
  </si>
  <si>
    <t>predsednik</t>
  </si>
  <si>
    <t>05-33-15-223</t>
  </si>
  <si>
    <t>Mirjana Frelih</t>
  </si>
  <si>
    <t>05-33-15-220</t>
  </si>
  <si>
    <t>mirjana.frelih@ung.si</t>
  </si>
  <si>
    <t>Univerza v Ljubljani, Naravoslovnotehniška fakulteta</t>
  </si>
  <si>
    <t>Irena Berlič</t>
  </si>
  <si>
    <t>2003-268</t>
  </si>
  <si>
    <t>irena.berlic@ntf.uni-lj.si</t>
  </si>
  <si>
    <t>Gozdarski inštitut Slovenije</t>
  </si>
  <si>
    <t>Večna pot 2</t>
  </si>
  <si>
    <t>dr. Mirko Medved</t>
  </si>
  <si>
    <t>20-07-802</t>
  </si>
  <si>
    <t>mag. Maja Božič</t>
  </si>
  <si>
    <t>3203-545</t>
  </si>
  <si>
    <t>maja.bozic@gozdis.si</t>
  </si>
  <si>
    <t>Univerza v Ljubljani, Biotehniška fakulteta</t>
  </si>
  <si>
    <t>mag. Simona Juvan</t>
  </si>
  <si>
    <t>320-3043</t>
  </si>
  <si>
    <t>simona.juvan@bf.uni-lj.si</t>
  </si>
  <si>
    <t>Univerza v Ljubljani, Fakulteta za družbene vede</t>
  </si>
  <si>
    <t>mag. Mirjam Kotar</t>
  </si>
  <si>
    <t>443-157</t>
  </si>
  <si>
    <t>mirjam.kotar@fdv.uni-lj.si</t>
  </si>
  <si>
    <t>Inštitut za novejšo zgodovino</t>
  </si>
  <si>
    <t xml:space="preserve">Kongresni trg 1 </t>
  </si>
  <si>
    <t>dr. Damijan Guštin</t>
  </si>
  <si>
    <t>20-03-120</t>
  </si>
  <si>
    <t>Igor Zemljič</t>
  </si>
  <si>
    <t>20-03-128</t>
  </si>
  <si>
    <t>igorz@inz.si</t>
  </si>
  <si>
    <t>Univerza na Primorskem, Znanstveno-raziskovalno središče Koper Universita del Litorale Centro di ricerche scientifiche di Capodistria</t>
  </si>
  <si>
    <t>Garibaldijeva 1</t>
  </si>
  <si>
    <t>Peter Čerče</t>
  </si>
  <si>
    <t>06-663 77 04</t>
  </si>
  <si>
    <t>peter.cerce@zrs.upr.si</t>
  </si>
  <si>
    <t>Univerza v Ljubljani, Akademija za likovno umetnost in oblikovanje</t>
  </si>
  <si>
    <t>Vesna Krmelj</t>
  </si>
  <si>
    <t>251 27 26</t>
  </si>
  <si>
    <t>knjiznica.alu@aluo.uni-lj.si</t>
  </si>
  <si>
    <t>Univerza v Ljubljani, Filozofska fakulteta</t>
  </si>
  <si>
    <t>doc.dr. Milan Lovenjak</t>
  </si>
  <si>
    <t>241 11 80</t>
  </si>
  <si>
    <t>milan.lovenjak@ff.uni-lj.si</t>
  </si>
  <si>
    <t>Institut "Jožef Stefan"</t>
  </si>
  <si>
    <t>Jamova 39</t>
  </si>
  <si>
    <t>Prof. dr. Jadran Lenarčič</t>
  </si>
  <si>
    <t>47-73-513</t>
  </si>
  <si>
    <t>dr. Luka Šušteršič</t>
  </si>
  <si>
    <t>47-73-258</t>
  </si>
  <si>
    <t>luka.sustersic@ijs.si</t>
  </si>
  <si>
    <t>Univerza v Ljubljani, Pravna fakulteta</t>
  </si>
  <si>
    <t>Irena Kordež</t>
  </si>
  <si>
    <t>42 03 236</t>
  </si>
  <si>
    <t>irena.kordez@pf.uni-lj.si</t>
  </si>
  <si>
    <t>Univerza v Ljubljani Akademija za glasbo</t>
  </si>
  <si>
    <t>Ksenja Požar Žižek</t>
  </si>
  <si>
    <t>2427 310</t>
  </si>
  <si>
    <t>ksenija.pozar@ag.uni-lj.si</t>
  </si>
  <si>
    <t>Univerza v Mariboru, Fakulteta za zdravstvene vede</t>
  </si>
  <si>
    <t>Nevenka Balun</t>
  </si>
  <si>
    <t>02 300 47 36</t>
  </si>
  <si>
    <t>nevenka.balun@uni-mb.si</t>
  </si>
  <si>
    <t>Univerza v Ljubljani, Ekonomska fakulteta</t>
  </si>
  <si>
    <t>Ivan Kanič</t>
  </si>
  <si>
    <t>5892 593</t>
  </si>
  <si>
    <t>ivan.kanic@ef.uni-lj.si</t>
  </si>
  <si>
    <t>Univerza v Ljubljani, Fakulteta za gradbeništvo in geodezijo</t>
  </si>
  <si>
    <t>mag. Teja Koler-Povh</t>
  </si>
  <si>
    <t>4768-537</t>
  </si>
  <si>
    <t>teja.povh@fgg.uni-lj.si</t>
  </si>
  <si>
    <t>Univerza v Mariboru, Ekonomsko-poslovna fakulteta</t>
  </si>
  <si>
    <t>Ines Gusel</t>
  </si>
  <si>
    <t>02 2290 238</t>
  </si>
  <si>
    <t>ines.gusel@uni-mb.si</t>
  </si>
  <si>
    <t>Univerza v Ljubljani, Teološka fakulteta</t>
  </si>
  <si>
    <t>Mateja Norčič</t>
  </si>
  <si>
    <t>43 45 860</t>
  </si>
  <si>
    <t>mateja.norcic@teof.uni-lj.si</t>
  </si>
  <si>
    <t>Univerza v Ljubljani, Teološka fakulteta- Enota v Mariboru</t>
  </si>
  <si>
    <t>dr. Fanika Kranjc Vrečko</t>
  </si>
  <si>
    <t>590 80 145</t>
  </si>
  <si>
    <t>fanika.vrecko@teof.uni-lj.si</t>
  </si>
  <si>
    <t>Univerzitetna knjižnica Maribor</t>
  </si>
  <si>
    <t>Gospejna 10</t>
  </si>
  <si>
    <t>dr. Zdenka Petermanec</t>
  </si>
  <si>
    <t>02-25-07-485</t>
  </si>
  <si>
    <t>zdenka.petermanec@uni-mb.si</t>
  </si>
  <si>
    <t>Kemijski inštitut</t>
  </si>
  <si>
    <t>Hajdrihova 19</t>
  </si>
  <si>
    <t>prof. dr. Janko Jamnik</t>
  </si>
  <si>
    <t>47-60-210</t>
  </si>
  <si>
    <t>Priscila Gulič</t>
  </si>
  <si>
    <t>47-60-302</t>
  </si>
  <si>
    <t>priscila.gulic@ki.si</t>
  </si>
  <si>
    <t>Univerza v Ljubljani, Fakulteta za upravo</t>
  </si>
  <si>
    <t>Nataša Svržnjak</t>
  </si>
  <si>
    <t>580 55 82</t>
  </si>
  <si>
    <t>natasa.svrznjak@fu.uni-lj.si</t>
  </si>
  <si>
    <t>Univerza v Mariboru, Fakulteta za kmetijstvo in biosistemske vede</t>
  </si>
  <si>
    <t>mag. Ksenija Škorjanc</t>
  </si>
  <si>
    <t>02 32 09 007</t>
  </si>
  <si>
    <t>ksenija.skorjanc@uni-mb.si</t>
  </si>
  <si>
    <t>Univerza v Ljubljani, Fakulteta za strojništvo</t>
  </si>
  <si>
    <t>Zorka Kešelj</t>
  </si>
  <si>
    <t>477 11 12</t>
  </si>
  <si>
    <t>zorka.keselj@fs-uni-lj.si</t>
  </si>
  <si>
    <t>SKUPAJ</t>
  </si>
  <si>
    <t>Elektronski naslov</t>
  </si>
  <si>
    <t>Sredstva 2009</t>
  </si>
  <si>
    <t>Serijske publikacije (v EUR)</t>
  </si>
  <si>
    <t>Razred 2010</t>
  </si>
  <si>
    <t>Univerza v Ljubljani, Fakulteta za socialno delo</t>
  </si>
  <si>
    <t>PREDNOSTNA LISTA ZA SOFINANCIRANJE NAKUPA TUJE ZNANSTVENE LITERATURE IN BAZ PODATKOV V LETU 2010</t>
  </si>
  <si>
    <t>Raziskovalno področje</t>
  </si>
  <si>
    <t>1.04, 2.02</t>
  </si>
  <si>
    <t>1.04</t>
  </si>
  <si>
    <t>1.03</t>
  </si>
  <si>
    <t>1.02, 1.04, 1.05, 1.07, 1.08, 2.03, 2.04, 2.06, 2.07, 2.08, 2.09, 2.10</t>
  </si>
  <si>
    <t>6.11, 6.10</t>
  </si>
  <si>
    <t>2.04, 2.09</t>
  </si>
  <si>
    <t>3.04</t>
  </si>
  <si>
    <t>3.00, 5.01</t>
  </si>
  <si>
    <t>3.1, 3.2</t>
  </si>
  <si>
    <t>3, 1</t>
  </si>
  <si>
    <t>3.08,7.02</t>
  </si>
  <si>
    <t>4.02, 4.03</t>
  </si>
  <si>
    <t>4.01</t>
  </si>
  <si>
    <t>4.02</t>
  </si>
  <si>
    <t>6-03</t>
  </si>
  <si>
    <t>4.02, 4.03, 5.05</t>
  </si>
  <si>
    <t>6.1</t>
  </si>
  <si>
    <t>5.07</t>
  </si>
  <si>
    <t>5.08</t>
  </si>
  <si>
    <t>7.02</t>
  </si>
  <si>
    <t>1, 2</t>
  </si>
  <si>
    <t>6.01, 6.02, 6.03, 6.04, 6.05, 6.07, 6.08, 6.09, 6.10, 6.12, 5.01, 5.03, 5.13</t>
  </si>
  <si>
    <t>5.03, 5.06</t>
  </si>
  <si>
    <t>5.05, 5.04</t>
  </si>
  <si>
    <t>5.02, 5.02</t>
  </si>
  <si>
    <t>5.01</t>
  </si>
  <si>
    <t>5.04, 5.04</t>
  </si>
  <si>
    <t>5.04</t>
  </si>
  <si>
    <t>6.03, 5.01</t>
  </si>
  <si>
    <t>6.01, 6.02</t>
  </si>
  <si>
    <t>6.08, 6.10</t>
  </si>
  <si>
    <t>5.12, 6.09,7.02</t>
  </si>
  <si>
    <t>2.03, 2.10</t>
  </si>
  <si>
    <t>2.01, 2.17</t>
  </si>
  <si>
    <t>1.04, 2.01, 2.02. 2.05, 2.07. 2.09, 2.14, 2.19</t>
  </si>
  <si>
    <t>6.08, 5.01</t>
  </si>
  <si>
    <t>3.01,3.06</t>
  </si>
  <si>
    <t>6.01, 6.12</t>
  </si>
  <si>
    <t>2.06, 2.07</t>
  </si>
  <si>
    <t>1.08, 6.05</t>
  </si>
  <si>
    <t>1.1, 1.2</t>
  </si>
  <si>
    <t>1.1, 1.4, 2.3</t>
  </si>
  <si>
    <t>3.08</t>
  </si>
  <si>
    <t>6.12, 6.01</t>
  </si>
  <si>
    <t>1.01, 1.03, 2.07</t>
  </si>
  <si>
    <t>5, 5.2</t>
  </si>
  <si>
    <t>Sredstva  2010</t>
  </si>
  <si>
    <t xml:space="preserve"> Višina sredstev za revije (v EUR)</t>
  </si>
  <si>
    <t xml:space="preserve"> Višina sredstev  SPRINGER           (v EUR)</t>
  </si>
  <si>
    <t>SREDSTVA ZA SOFINANCIRANJE BAZ PODATKOV (CAB, SciFinder, SCOPUS)</t>
  </si>
  <si>
    <t>SREDSTVA ZA KONZORCIJSKE NABAVE (Science Direct, SpringerLink, ACS Online Package, IEEE/IEL, JSTOR Slovenija, EBSCOhost Research Databases, EMERALD, SAGE)</t>
  </si>
  <si>
    <t>Šifra RO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</si>
</sst>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2"/>
    </font>
    <font>
      <b/>
      <sz val="11"/>
      <name val="Arial"/>
      <family val="2"/>
    </font>
    <font>
      <sz val="12"/>
      <name val="Arial"/>
      <family val="0"/>
    </font>
    <font>
      <sz val="11"/>
      <name val="Arial"/>
      <family val="0"/>
    </font>
    <font>
      <u val="single"/>
      <sz val="10"/>
      <name val="Arial"/>
      <family val="0"/>
    </font>
    <font>
      <b/>
      <sz val="16"/>
      <name val="Arial"/>
      <family val="2"/>
    </font>
    <font>
      <sz val="20"/>
      <name val="Arial"/>
      <family val="0"/>
    </font>
    <font>
      <sz val="2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25" fillId="20" borderId="8" applyNumberFormat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wrapText="1"/>
    </xf>
    <xf numFmtId="0" fontId="2" fillId="24" borderId="10" xfId="0" applyFont="1" applyFill="1" applyBorder="1" applyAlignment="1">
      <alignment vertical="justify" wrapText="1"/>
    </xf>
    <xf numFmtId="0" fontId="2" fillId="24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vertical="justify"/>
    </xf>
    <xf numFmtId="0" fontId="2" fillId="24" borderId="10" xfId="0" applyFont="1" applyFill="1" applyBorder="1" applyAlignment="1">
      <alignment vertical="justify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right" vertical="top" wrapText="1"/>
      <protection/>
    </xf>
    <xf numFmtId="0" fontId="1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vertical="justify"/>
    </xf>
    <xf numFmtId="0" fontId="0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>
      <alignment vertical="justify" wrapText="1"/>
    </xf>
    <xf numFmtId="0" fontId="2" fillId="0" borderId="0" xfId="0" applyFont="1" applyFill="1" applyBorder="1" applyAlignment="1">
      <alignment vertical="justify"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 vertical="justify"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wrapText="1"/>
    </xf>
    <xf numFmtId="4" fontId="6" fillId="0" borderId="14" xfId="0" applyNumberFormat="1" applyFont="1" applyBorder="1" applyAlignment="1">
      <alignment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10" xfId="48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13" fillId="0" borderId="10" xfId="48" applyFont="1" applyFill="1" applyBorder="1" applyAlignment="1" applyProtection="1">
      <alignment wrapText="1"/>
      <protection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13" fillId="0" borderId="0" xfId="48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2" fillId="0" borderId="15" xfId="0" applyNumberFormat="1" applyFont="1" applyFill="1" applyBorder="1" applyAlignment="1" applyProtection="1">
      <alignment horizontal="right" vertical="top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5" fillId="0" borderId="0" xfId="0" applyFont="1" applyFill="1" applyAlignment="1">
      <alignment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wrapText="1"/>
    </xf>
    <xf numFmtId="4" fontId="6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right" wrapText="1"/>
      <protection/>
    </xf>
    <xf numFmtId="4" fontId="3" fillId="0" borderId="18" xfId="0" applyNumberFormat="1" applyFont="1" applyFill="1" applyBorder="1" applyAlignment="1" applyProtection="1">
      <alignment horizontal="right" wrapText="1"/>
      <protection/>
    </xf>
    <xf numFmtId="0" fontId="13" fillId="0" borderId="15" xfId="48" applyNumberFormat="1" applyFont="1" applyFill="1" applyBorder="1" applyAlignment="1" applyProtection="1">
      <alignment horizontal="left" vertical="top" wrapText="1"/>
      <protection/>
    </xf>
    <xf numFmtId="49" fontId="0" fillId="0" borderId="15" xfId="0" applyNumberFormat="1" applyFont="1" applyBorder="1" applyAlignment="1">
      <alignment horizontal="center"/>
    </xf>
    <xf numFmtId="4" fontId="2" fillId="0" borderId="15" xfId="0" applyNumberFormat="1" applyFont="1" applyFill="1" applyBorder="1" applyAlignment="1">
      <alignment horizontal="right" vertical="justify"/>
    </xf>
    <xf numFmtId="0" fontId="0" fillId="0" borderId="15" xfId="0" applyFont="1" applyBorder="1" applyAlignment="1">
      <alignment wrapText="1"/>
    </xf>
    <xf numFmtId="4" fontId="2" fillId="0" borderId="15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14" fillId="0" borderId="0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Font="1" applyAlignment="1">
      <alignment wrapText="1"/>
    </xf>
    <xf numFmtId="0" fontId="14" fillId="0" borderId="19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14" fillId="0" borderId="0" xfId="0" applyNumberFormat="1" applyFont="1" applyFill="1" applyBorder="1" applyAlignment="1" applyProtection="1">
      <alignment horizontal="left" vertical="top" shrinkToFit="1"/>
      <protection/>
    </xf>
    <xf numFmtId="0" fontId="7" fillId="0" borderId="0" xfId="0" applyFont="1" applyAlignment="1">
      <alignment shrinkToFi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Percent" xfId="53"/>
    <cellStyle name="Output" xfId="54"/>
    <cellStyle name="Title" xfId="55"/>
    <cellStyle name="Total" xfId="56"/>
    <cellStyle name="Currency" xfId="57"/>
    <cellStyle name="Currency [0]" xfId="58"/>
    <cellStyle name="Comma" xfId="59"/>
    <cellStyle name="Comma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eja.krapez@ng-slo.si" TargetMode="External" /><Relationship Id="rId2" Type="http://schemas.openxmlformats.org/officeDocument/2006/relationships/hyperlink" Target="mailto:m.musek@onko-i.si" TargetMode="External" /><Relationship Id="rId3" Type="http://schemas.openxmlformats.org/officeDocument/2006/relationships/hyperlink" Target="mailto:anja.dular@nms.si" TargetMode="External" /><Relationship Id="rId4" Type="http://schemas.openxmlformats.org/officeDocument/2006/relationships/hyperlink" Target="mailto:sonja.pogacnik@mf.uni-lj.si" TargetMode="External" /><Relationship Id="rId5" Type="http://schemas.openxmlformats.org/officeDocument/2006/relationships/hyperlink" Target="mailto:maja.klavzar@fmf.uni-lj.si" TargetMode="External" /><Relationship Id="rId6" Type="http://schemas.openxmlformats.org/officeDocument/2006/relationships/hyperlink" Target="mailto:gita.smole@vf.uni-lj.si" TargetMode="External" /><Relationship Id="rId7" Type="http://schemas.openxmlformats.org/officeDocument/2006/relationships/hyperlink" Target="mailto:zdenka.oven@fe.uni-lj.si" TargetMode="External" /><Relationship Id="rId8" Type="http://schemas.openxmlformats.org/officeDocument/2006/relationships/hyperlink" Target="mailto:petrusa.miholi@vupr.si" TargetMode="External" /><Relationship Id="rId9" Type="http://schemas.openxmlformats.org/officeDocument/2006/relationships/hyperlink" Target="mailto:knjiznica@sb-celje.si" TargetMode="External" /><Relationship Id="rId10" Type="http://schemas.openxmlformats.org/officeDocument/2006/relationships/hyperlink" Target="mailto:tanja.gregoric@fm-kp.si" TargetMode="External" /><Relationship Id="rId11" Type="http://schemas.openxmlformats.org/officeDocument/2006/relationships/hyperlink" Target="mailto:martina.kocbek@vszi.upr.si" TargetMode="External" /><Relationship Id="rId12" Type="http://schemas.openxmlformats.org/officeDocument/2006/relationships/hyperlink" Target="mailto:helena.lemut@fhs.upr.si" TargetMode="External" /><Relationship Id="rId13" Type="http://schemas.openxmlformats.org/officeDocument/2006/relationships/hyperlink" Target="mailto:marjeta.voden@ir-rs.si" TargetMode="External" /><Relationship Id="rId14" Type="http://schemas.openxmlformats.org/officeDocument/2006/relationships/hyperlink" Target="mailto:alja.smole-gasparovic@pef.uni-lj.si" TargetMode="External" /><Relationship Id="rId15" Type="http://schemas.openxmlformats.org/officeDocument/2006/relationships/hyperlink" Target="mailto:oberstar@zrc-sazu.si" TargetMode="External" /><Relationship Id="rId16" Type="http://schemas.openxmlformats.org/officeDocument/2006/relationships/hyperlink" Target="mailto:libray@ish.si" TargetMode="External" /><Relationship Id="rId17" Type="http://schemas.openxmlformats.org/officeDocument/2006/relationships/hyperlink" Target="mailto:vesna.slabe@uirs.si" TargetMode="External" /><Relationship Id="rId18" Type="http://schemas.openxmlformats.org/officeDocument/2006/relationships/hyperlink" Target="mailto:branko.skrinjar@fkkt.uni-lj.si" TargetMode="External" /><Relationship Id="rId19" Type="http://schemas.openxmlformats.org/officeDocument/2006/relationships/hyperlink" Target="mailto:knjiznica@agrft.uni-lj.si" TargetMode="External" /><Relationship Id="rId20" Type="http://schemas.openxmlformats.org/officeDocument/2006/relationships/hyperlink" Target="mailto:tatjana.intihar@ctk.uni-lj.si" TargetMode="External" /><Relationship Id="rId21" Type="http://schemas.openxmlformats.org/officeDocument/2006/relationships/hyperlink" Target="mailto:barbara.bizilj@pf-uni-lj.si" TargetMode="External" /><Relationship Id="rId22" Type="http://schemas.openxmlformats.org/officeDocument/2006/relationships/hyperlink" Target="mailto:alenka.helbl1@guest.arnes.si" TargetMode="External" /><Relationship Id="rId23" Type="http://schemas.openxmlformats.org/officeDocument/2006/relationships/hyperlink" Target="mailto:barbara.cernac@nib.si" TargetMode="External" /><Relationship Id="rId24" Type="http://schemas.openxmlformats.org/officeDocument/2006/relationships/hyperlink" Target="mailto:vesna.denona@zf.uni-lj.si" TargetMode="External" /><Relationship Id="rId25" Type="http://schemas.openxmlformats.org/officeDocument/2006/relationships/hyperlink" Target="mailto:lili.marincek@kis.si" TargetMode="External" /><Relationship Id="rId26" Type="http://schemas.openxmlformats.org/officeDocument/2006/relationships/hyperlink" Target="mailto:knjiznicaimt@imt.si" TargetMode="External" /><Relationship Id="rId27" Type="http://schemas.openxmlformats.org/officeDocument/2006/relationships/hyperlink" Target="mailto:mojca.markovic@uni-mb.si" TargetMode="External" /><Relationship Id="rId28" Type="http://schemas.openxmlformats.org/officeDocument/2006/relationships/hyperlink" Target="mailto:mirjana.frelih@ung.si" TargetMode="External" /><Relationship Id="rId29" Type="http://schemas.openxmlformats.org/officeDocument/2006/relationships/hyperlink" Target="mailto:irena.berlic@ntf.uni-lj.si" TargetMode="External" /><Relationship Id="rId30" Type="http://schemas.openxmlformats.org/officeDocument/2006/relationships/hyperlink" Target="mailto:maja.bozic@gozdis.si" TargetMode="External" /><Relationship Id="rId31" Type="http://schemas.openxmlformats.org/officeDocument/2006/relationships/hyperlink" Target="mailto:simona.juvan@bf.uni-lj.si" TargetMode="External" /><Relationship Id="rId32" Type="http://schemas.openxmlformats.org/officeDocument/2006/relationships/hyperlink" Target="mailto:mirjam.kotar@fdv.uni-lj.si" TargetMode="External" /><Relationship Id="rId33" Type="http://schemas.openxmlformats.org/officeDocument/2006/relationships/hyperlink" Target="mailto:igorz@inz.si" TargetMode="External" /><Relationship Id="rId34" Type="http://schemas.openxmlformats.org/officeDocument/2006/relationships/hyperlink" Target="mailto:peter.cerce@zrs.upr.si" TargetMode="External" /><Relationship Id="rId35" Type="http://schemas.openxmlformats.org/officeDocument/2006/relationships/hyperlink" Target="mailto:knjiznica.alu@aluo.uni-lj.si" TargetMode="External" /><Relationship Id="rId36" Type="http://schemas.openxmlformats.org/officeDocument/2006/relationships/hyperlink" Target="mailto:milan.lovenjak@ff.uni-lj.si" TargetMode="External" /><Relationship Id="rId37" Type="http://schemas.openxmlformats.org/officeDocument/2006/relationships/hyperlink" Target="mailto:luka.sustersic@ijs.si" TargetMode="External" /><Relationship Id="rId38" Type="http://schemas.openxmlformats.org/officeDocument/2006/relationships/hyperlink" Target="mailto:irena.kordez@pf.uni-lj.si" TargetMode="External" /><Relationship Id="rId39" Type="http://schemas.openxmlformats.org/officeDocument/2006/relationships/hyperlink" Target="mailto:ksenija.pozar@ag.uni-lj.si" TargetMode="External" /><Relationship Id="rId40" Type="http://schemas.openxmlformats.org/officeDocument/2006/relationships/hyperlink" Target="mailto:nevenka.balun@uni-mb.si" TargetMode="External" /><Relationship Id="rId41" Type="http://schemas.openxmlformats.org/officeDocument/2006/relationships/hyperlink" Target="mailto:ivan.kanic@ef.uni-lj.si" TargetMode="External" /><Relationship Id="rId42" Type="http://schemas.openxmlformats.org/officeDocument/2006/relationships/hyperlink" Target="mailto:teja.povh@fgg.uni-lj.si" TargetMode="External" /><Relationship Id="rId43" Type="http://schemas.openxmlformats.org/officeDocument/2006/relationships/hyperlink" Target="mailto:ines.gusel@uni-mb.si" TargetMode="External" /><Relationship Id="rId44" Type="http://schemas.openxmlformats.org/officeDocument/2006/relationships/hyperlink" Target="mailto:mateja.norcic@teof.uni-lj.si" TargetMode="External" /><Relationship Id="rId45" Type="http://schemas.openxmlformats.org/officeDocument/2006/relationships/hyperlink" Target="mailto:fanika.vrecko@teof.uni-lj.si" TargetMode="External" /><Relationship Id="rId46" Type="http://schemas.openxmlformats.org/officeDocument/2006/relationships/hyperlink" Target="mailto:zdenka.petermanec@uni-mb.si" TargetMode="External" /><Relationship Id="rId47" Type="http://schemas.openxmlformats.org/officeDocument/2006/relationships/hyperlink" Target="mailto:priscila.gulic@ki.si" TargetMode="External" /><Relationship Id="rId48" Type="http://schemas.openxmlformats.org/officeDocument/2006/relationships/hyperlink" Target="mailto:natasa.svrznjak@fu.uni-lj.si" TargetMode="External" /><Relationship Id="rId49" Type="http://schemas.openxmlformats.org/officeDocument/2006/relationships/hyperlink" Target="mailto:ksenija.skorjanc@uni-mb.si" TargetMode="External" /><Relationship Id="rId50" Type="http://schemas.openxmlformats.org/officeDocument/2006/relationships/hyperlink" Target="mailto:zorka.keselj@fs-uni-lj.si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85" zoomScaleNormal="85" zoomScaleSheetLayoutView="100" zoomScalePageLayoutView="0" workbookViewId="0" topLeftCell="A1">
      <selection activeCell="P3" sqref="P3"/>
    </sheetView>
  </sheetViews>
  <sheetFormatPr defaultColWidth="17.00390625" defaultRowHeight="24" customHeight="1"/>
  <cols>
    <col min="1" max="1" width="11.28125" style="58" customWidth="1"/>
    <col min="2" max="2" width="21.00390625" style="42" customWidth="1"/>
    <col min="3" max="3" width="23.00390625" style="42" hidden="1" customWidth="1"/>
    <col min="4" max="4" width="15.57421875" style="42" hidden="1" customWidth="1"/>
    <col min="5" max="5" width="30.57421875" style="42" hidden="1" customWidth="1"/>
    <col min="6" max="6" width="14.140625" style="42" hidden="1" customWidth="1"/>
    <col min="7" max="7" width="12.28125" style="42" hidden="1" customWidth="1"/>
    <col min="8" max="8" width="21.421875" style="42" hidden="1" customWidth="1"/>
    <col min="9" max="9" width="12.28125" style="42" hidden="1" customWidth="1"/>
    <col min="10" max="10" width="26.140625" style="42" hidden="1" customWidth="1"/>
    <col min="11" max="12" width="15.28125" style="42" customWidth="1"/>
    <col min="13" max="13" width="15.28125" style="42" hidden="1" customWidth="1"/>
    <col min="14" max="14" width="17.00390625" style="57" customWidth="1"/>
    <col min="15" max="15" width="17.00390625" style="42" hidden="1" customWidth="1"/>
    <col min="16" max="16" width="24.8515625" style="42" customWidth="1"/>
    <col min="17" max="16384" width="17.00390625" style="42" customWidth="1"/>
  </cols>
  <sheetData>
    <row r="1" spans="1:14" s="38" customFormat="1" ht="24" customHeight="1">
      <c r="A1" s="69" t="s">
        <v>9</v>
      </c>
      <c r="N1" s="39"/>
    </row>
    <row r="2" spans="1:18" s="40" customFormat="1" ht="24" customHeight="1">
      <c r="A2" s="86" t="s">
        <v>317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88"/>
      <c r="R2" s="88"/>
    </row>
    <row r="3" spans="1:17" s="8" customFormat="1" ht="24" customHeigh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21"/>
      <c r="P3" s="21"/>
      <c r="Q3" s="21"/>
    </row>
    <row r="4" spans="1:17" s="11" customFormat="1" ht="30">
      <c r="A4" s="25" t="s">
        <v>370</v>
      </c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312</v>
      </c>
      <c r="K4" s="26" t="s">
        <v>8</v>
      </c>
      <c r="L4" s="26" t="s">
        <v>318</v>
      </c>
      <c r="M4" s="37" t="s">
        <v>313</v>
      </c>
      <c r="N4" s="91" t="s">
        <v>365</v>
      </c>
      <c r="O4" s="92"/>
      <c r="P4" s="92"/>
      <c r="Q4" s="27"/>
    </row>
    <row r="5" spans="1:17" s="11" customFormat="1" ht="60.75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9"/>
      <c r="L5" s="29"/>
      <c r="M5" s="29" t="s">
        <v>314</v>
      </c>
      <c r="N5" s="29" t="s">
        <v>315</v>
      </c>
      <c r="O5" s="29" t="s">
        <v>366</v>
      </c>
      <c r="P5" s="29" t="s">
        <v>366</v>
      </c>
      <c r="Q5" s="29" t="s">
        <v>367</v>
      </c>
    </row>
    <row r="6" spans="1:18" ht="38.25">
      <c r="A6" s="65">
        <v>103</v>
      </c>
      <c r="B6" s="66" t="s">
        <v>140</v>
      </c>
      <c r="C6" s="66" t="s">
        <v>46</v>
      </c>
      <c r="D6" s="66" t="s">
        <v>12</v>
      </c>
      <c r="E6" s="66" t="s">
        <v>47</v>
      </c>
      <c r="F6" s="66" t="s">
        <v>42</v>
      </c>
      <c r="G6" s="66" t="s">
        <v>48</v>
      </c>
      <c r="H6" s="66" t="s">
        <v>141</v>
      </c>
      <c r="I6" s="66" t="s">
        <v>142</v>
      </c>
      <c r="J6" s="78" t="s">
        <v>143</v>
      </c>
      <c r="K6" s="79" t="s">
        <v>56</v>
      </c>
      <c r="L6" s="62" t="s">
        <v>319</v>
      </c>
      <c r="M6" s="80">
        <v>28798.37</v>
      </c>
      <c r="N6" s="81">
        <v>2</v>
      </c>
      <c r="O6" s="82">
        <v>28798.37</v>
      </c>
      <c r="P6" s="83">
        <f>SUM(O6-Q6)</f>
        <v>22162.239999999998</v>
      </c>
      <c r="Q6" s="83">
        <v>6636.13</v>
      </c>
      <c r="R6" s="41"/>
    </row>
    <row r="7" spans="1:17" ht="12.75">
      <c r="A7" s="10">
        <v>104</v>
      </c>
      <c r="B7" s="5" t="s">
        <v>292</v>
      </c>
      <c r="C7" s="6" t="s">
        <v>293</v>
      </c>
      <c r="D7" s="1" t="s">
        <v>12</v>
      </c>
      <c r="E7" s="1" t="s">
        <v>294</v>
      </c>
      <c r="F7" s="1" t="s">
        <v>34</v>
      </c>
      <c r="G7" s="1" t="s">
        <v>295</v>
      </c>
      <c r="H7" s="1" t="s">
        <v>296</v>
      </c>
      <c r="I7" s="2" t="s">
        <v>297</v>
      </c>
      <c r="J7" s="43" t="s">
        <v>298</v>
      </c>
      <c r="K7" s="44" t="s">
        <v>56</v>
      </c>
      <c r="L7" s="63" t="s">
        <v>320</v>
      </c>
      <c r="M7" s="12">
        <v>28841.398</v>
      </c>
      <c r="N7" s="45">
        <v>2</v>
      </c>
      <c r="O7" s="59">
        <v>28841.4</v>
      </c>
      <c r="P7" s="48">
        <f>SUM(O7-Q7)</f>
        <v>22663.82</v>
      </c>
      <c r="Q7" s="48">
        <v>6177.58</v>
      </c>
    </row>
    <row r="8" spans="1:17" ht="25.5">
      <c r="A8" s="10">
        <v>105</v>
      </c>
      <c r="B8" s="5" t="s">
        <v>169</v>
      </c>
      <c r="C8" s="1" t="s">
        <v>170</v>
      </c>
      <c r="D8" s="1" t="s">
        <v>12</v>
      </c>
      <c r="E8" s="1" t="s">
        <v>171</v>
      </c>
      <c r="F8" s="1" t="s">
        <v>172</v>
      </c>
      <c r="G8" s="1" t="s">
        <v>173</v>
      </c>
      <c r="H8" s="1" t="s">
        <v>174</v>
      </c>
      <c r="I8" s="2" t="s">
        <v>175</v>
      </c>
      <c r="J8" s="43" t="s">
        <v>176</v>
      </c>
      <c r="K8" s="44" t="s">
        <v>56</v>
      </c>
      <c r="L8" s="63" t="s">
        <v>321</v>
      </c>
      <c r="M8" s="12">
        <f>SUM(23832.94*0.9)</f>
        <v>21449.646</v>
      </c>
      <c r="N8" s="45">
        <v>3</v>
      </c>
      <c r="O8" s="48">
        <f>SUM(M8*0.9)</f>
        <v>19304.6814</v>
      </c>
      <c r="P8" s="48">
        <f>SUM(O8-Q8)</f>
        <v>9840.931400000001</v>
      </c>
      <c r="Q8" s="48">
        <v>9463.75</v>
      </c>
    </row>
    <row r="9" spans="1:17" ht="51">
      <c r="A9" s="10">
        <v>106</v>
      </c>
      <c r="B9" s="5" t="s">
        <v>248</v>
      </c>
      <c r="C9" s="1" t="s">
        <v>249</v>
      </c>
      <c r="D9" s="1" t="s">
        <v>12</v>
      </c>
      <c r="E9" s="1" t="s">
        <v>250</v>
      </c>
      <c r="F9" s="6" t="s">
        <v>34</v>
      </c>
      <c r="G9" s="6" t="s">
        <v>251</v>
      </c>
      <c r="H9" s="1" t="s">
        <v>252</v>
      </c>
      <c r="I9" s="2" t="s">
        <v>253</v>
      </c>
      <c r="J9" s="43" t="s">
        <v>254</v>
      </c>
      <c r="K9" s="44" t="s">
        <v>56</v>
      </c>
      <c r="L9" s="64" t="s">
        <v>322</v>
      </c>
      <c r="M9" s="12">
        <v>148326.4325</v>
      </c>
      <c r="N9" s="45">
        <v>2</v>
      </c>
      <c r="O9" s="59">
        <v>148326.43</v>
      </c>
      <c r="P9" s="48">
        <f>O9</f>
        <v>148326.43</v>
      </c>
      <c r="Q9" s="48"/>
    </row>
    <row r="10" spans="1:17" ht="25.5">
      <c r="A10" s="10">
        <v>170</v>
      </c>
      <c r="B10" s="5" t="s">
        <v>279</v>
      </c>
      <c r="C10" s="5" t="s">
        <v>46</v>
      </c>
      <c r="D10" s="5" t="s">
        <v>12</v>
      </c>
      <c r="E10" s="5" t="s">
        <v>47</v>
      </c>
      <c r="F10" s="5" t="s">
        <v>42</v>
      </c>
      <c r="G10" s="5" t="s">
        <v>48</v>
      </c>
      <c r="H10" s="5" t="s">
        <v>280</v>
      </c>
      <c r="I10" s="5" t="s">
        <v>281</v>
      </c>
      <c r="J10" s="43" t="s">
        <v>282</v>
      </c>
      <c r="K10" s="44" t="s">
        <v>19</v>
      </c>
      <c r="L10" s="63" t="s">
        <v>323</v>
      </c>
      <c r="M10" s="12">
        <f>SUM(500*0.9)</f>
        <v>450</v>
      </c>
      <c r="N10" s="45">
        <v>2</v>
      </c>
      <c r="O10" s="59">
        <f>SUM(500*0.9)</f>
        <v>450</v>
      </c>
      <c r="P10" s="48">
        <v>0</v>
      </c>
      <c r="Q10" s="48">
        <v>1391.02</v>
      </c>
    </row>
    <row r="11" spans="1:17" ht="38.25">
      <c r="A11" s="10">
        <v>170</v>
      </c>
      <c r="B11" s="5" t="s">
        <v>283</v>
      </c>
      <c r="C11" s="5" t="s">
        <v>46</v>
      </c>
      <c r="D11" s="5" t="s">
        <v>12</v>
      </c>
      <c r="E11" s="5" t="s">
        <v>47</v>
      </c>
      <c r="F11" s="5" t="s">
        <v>42</v>
      </c>
      <c r="G11" s="5" t="s">
        <v>48</v>
      </c>
      <c r="H11" s="5" t="s">
        <v>284</v>
      </c>
      <c r="I11" s="5" t="s">
        <v>285</v>
      </c>
      <c r="J11" s="43" t="s">
        <v>286</v>
      </c>
      <c r="K11" s="44" t="s">
        <v>19</v>
      </c>
      <c r="L11" s="63" t="s">
        <v>323</v>
      </c>
      <c r="M11" s="12">
        <v>2276.04</v>
      </c>
      <c r="N11" s="45">
        <v>2</v>
      </c>
      <c r="O11" s="59">
        <v>2276.04</v>
      </c>
      <c r="P11" s="48">
        <f>O11</f>
        <v>2276.04</v>
      </c>
      <c r="Q11" s="48"/>
    </row>
    <row r="12" spans="1:17" ht="25.5">
      <c r="A12" s="10">
        <v>206</v>
      </c>
      <c r="B12" s="5" t="s">
        <v>188</v>
      </c>
      <c r="C12" s="7" t="s">
        <v>189</v>
      </c>
      <c r="D12" s="3" t="s">
        <v>12</v>
      </c>
      <c r="E12" s="7" t="s">
        <v>190</v>
      </c>
      <c r="F12" s="7" t="s">
        <v>191</v>
      </c>
      <c r="G12" s="7" t="s">
        <v>192</v>
      </c>
      <c r="H12" s="3" t="s">
        <v>193</v>
      </c>
      <c r="I12" s="4" t="s">
        <v>194</v>
      </c>
      <c r="J12" s="43" t="s">
        <v>195</v>
      </c>
      <c r="K12" s="44" t="s">
        <v>66</v>
      </c>
      <c r="L12" s="63" t="s">
        <v>324</v>
      </c>
      <c r="M12" s="12">
        <f>SUM(4569.32702474478*0.9)</f>
        <v>4112.394322270302</v>
      </c>
      <c r="N12" s="45">
        <v>3</v>
      </c>
      <c r="O12" s="48">
        <f>M12*0.9</f>
        <v>3701.1548900432717</v>
      </c>
      <c r="P12" s="48">
        <v>3701.15</v>
      </c>
      <c r="Q12" s="48"/>
    </row>
    <row r="13" spans="1:17" ht="25.5">
      <c r="A13" s="10">
        <v>302</v>
      </c>
      <c r="B13" s="5" t="s">
        <v>21</v>
      </c>
      <c r="C13" s="1" t="s">
        <v>22</v>
      </c>
      <c r="D13" s="1" t="s">
        <v>12</v>
      </c>
      <c r="E13" s="1" t="s">
        <v>23</v>
      </c>
      <c r="F13" s="6" t="s">
        <v>24</v>
      </c>
      <c r="G13" s="6" t="s">
        <v>25</v>
      </c>
      <c r="H13" s="1" t="s">
        <v>26</v>
      </c>
      <c r="I13" s="2" t="s">
        <v>27</v>
      </c>
      <c r="J13" s="47" t="s">
        <v>28</v>
      </c>
      <c r="K13" s="44" t="s">
        <v>29</v>
      </c>
      <c r="L13" s="63" t="s">
        <v>325</v>
      </c>
      <c r="M13" s="12">
        <v>16059.2864</v>
      </c>
      <c r="N13" s="45">
        <v>2</v>
      </c>
      <c r="O13" s="59">
        <v>16059.2864</v>
      </c>
      <c r="P13" s="48">
        <f>SUM(O13-Q13)</f>
        <v>7841.626400000001</v>
      </c>
      <c r="Q13" s="48">
        <v>8217.66</v>
      </c>
    </row>
    <row r="14" spans="1:17" ht="51">
      <c r="A14" s="10">
        <v>309</v>
      </c>
      <c r="B14" s="5" t="s">
        <v>108</v>
      </c>
      <c r="C14" s="1" t="s">
        <v>109</v>
      </c>
      <c r="D14" s="1" t="s">
        <v>12</v>
      </c>
      <c r="E14" s="1" t="s">
        <v>110</v>
      </c>
      <c r="F14" s="1" t="s">
        <v>34</v>
      </c>
      <c r="G14" s="1" t="s">
        <v>111</v>
      </c>
      <c r="H14" s="1" t="s">
        <v>112</v>
      </c>
      <c r="I14" s="2" t="s">
        <v>113</v>
      </c>
      <c r="J14" s="43" t="s">
        <v>114</v>
      </c>
      <c r="K14" s="44" t="s">
        <v>29</v>
      </c>
      <c r="L14" s="63" t="s">
        <v>326</v>
      </c>
      <c r="M14" s="12">
        <f>SUM(3718.86*0.9)</f>
        <v>3346.974</v>
      </c>
      <c r="N14" s="45">
        <v>3</v>
      </c>
      <c r="O14" s="59">
        <f>SUM(M14*0.9)</f>
        <v>3012.2766</v>
      </c>
      <c r="P14" s="48">
        <f>O14</f>
        <v>3012.2766</v>
      </c>
      <c r="Q14" s="48"/>
    </row>
    <row r="15" spans="1:17" ht="25.5">
      <c r="A15" s="10">
        <v>334</v>
      </c>
      <c r="B15" s="5" t="s">
        <v>162</v>
      </c>
      <c r="C15" s="1" t="s">
        <v>163</v>
      </c>
      <c r="D15" s="1" t="s">
        <v>40</v>
      </c>
      <c r="E15" s="6" t="s">
        <v>164</v>
      </c>
      <c r="F15" s="6" t="s">
        <v>34</v>
      </c>
      <c r="G15" s="6" t="s">
        <v>165</v>
      </c>
      <c r="H15" s="1" t="s">
        <v>166</v>
      </c>
      <c r="I15" s="2" t="s">
        <v>167</v>
      </c>
      <c r="J15" s="43" t="s">
        <v>168</v>
      </c>
      <c r="K15" s="44" t="s">
        <v>29</v>
      </c>
      <c r="L15" s="63" t="s">
        <v>327</v>
      </c>
      <c r="M15" s="12">
        <v>13748.614176813671</v>
      </c>
      <c r="N15" s="45">
        <v>2</v>
      </c>
      <c r="O15" s="59">
        <v>13748.614176813671</v>
      </c>
      <c r="P15" s="48">
        <f>SUM(O15-Q15)</f>
        <v>7857.554176813671</v>
      </c>
      <c r="Q15" s="48">
        <v>5891.06</v>
      </c>
    </row>
    <row r="16" spans="1:17" ht="25.5">
      <c r="A16" s="10">
        <v>381</v>
      </c>
      <c r="B16" s="5" t="s">
        <v>45</v>
      </c>
      <c r="C16" s="5" t="s">
        <v>46</v>
      </c>
      <c r="D16" s="5" t="s">
        <v>12</v>
      </c>
      <c r="E16" s="5" t="s">
        <v>47</v>
      </c>
      <c r="F16" s="5" t="s">
        <v>42</v>
      </c>
      <c r="G16" s="5" t="s">
        <v>48</v>
      </c>
      <c r="H16" s="1" t="s">
        <v>49</v>
      </c>
      <c r="I16" s="2" t="s">
        <v>50</v>
      </c>
      <c r="J16" s="43" t="s">
        <v>51</v>
      </c>
      <c r="K16" s="44" t="s">
        <v>29</v>
      </c>
      <c r="L16" s="63" t="s">
        <v>328</v>
      </c>
      <c r="M16" s="12">
        <v>390092.0276</v>
      </c>
      <c r="N16" s="45">
        <v>2</v>
      </c>
      <c r="O16" s="59">
        <v>390092.0276</v>
      </c>
      <c r="P16" s="48">
        <f>SUM(O16-Q16)</f>
        <v>350748.3676</v>
      </c>
      <c r="Q16" s="48">
        <v>39343.66</v>
      </c>
    </row>
    <row r="17" spans="1:17" ht="25.5">
      <c r="A17" s="10">
        <v>382</v>
      </c>
      <c r="B17" s="5" t="s">
        <v>177</v>
      </c>
      <c r="C17" s="5" t="s">
        <v>46</v>
      </c>
      <c r="D17" s="5" t="s">
        <v>12</v>
      </c>
      <c r="E17" s="5" t="s">
        <v>47</v>
      </c>
      <c r="F17" s="5" t="s">
        <v>42</v>
      </c>
      <c r="G17" s="5" t="s">
        <v>48</v>
      </c>
      <c r="H17" s="5" t="s">
        <v>178</v>
      </c>
      <c r="I17" s="5" t="s">
        <v>179</v>
      </c>
      <c r="J17" s="43" t="s">
        <v>180</v>
      </c>
      <c r="K17" s="44" t="s">
        <v>29</v>
      </c>
      <c r="L17" s="63" t="s">
        <v>329</v>
      </c>
      <c r="M17" s="12">
        <v>1700.25</v>
      </c>
      <c r="N17" s="45">
        <v>2</v>
      </c>
      <c r="O17" s="59">
        <v>1700.25</v>
      </c>
      <c r="P17" s="48">
        <f>O17</f>
        <v>1700.25</v>
      </c>
      <c r="Q17" s="48"/>
    </row>
    <row r="18" spans="1:17" ht="25.5">
      <c r="A18" s="10">
        <v>401</v>
      </c>
      <c r="B18" s="5" t="s">
        <v>181</v>
      </c>
      <c r="C18" s="1" t="s">
        <v>182</v>
      </c>
      <c r="D18" s="1" t="s">
        <v>12</v>
      </c>
      <c r="E18" s="1" t="s">
        <v>183</v>
      </c>
      <c r="F18" s="1" t="s">
        <v>34</v>
      </c>
      <c r="G18" s="1" t="s">
        <v>184</v>
      </c>
      <c r="H18" s="1" t="s">
        <v>185</v>
      </c>
      <c r="I18" s="2" t="s">
        <v>186</v>
      </c>
      <c r="J18" s="43" t="s">
        <v>187</v>
      </c>
      <c r="K18" s="44" t="s">
        <v>61</v>
      </c>
      <c r="L18" s="63" t="s">
        <v>330</v>
      </c>
      <c r="M18" s="12">
        <v>8785.115359917896</v>
      </c>
      <c r="N18" s="45">
        <v>2</v>
      </c>
      <c r="O18" s="59">
        <v>8785.115359917896</v>
      </c>
      <c r="P18" s="48">
        <f>SUM(O18-Q18)</f>
        <v>7019.275359917896</v>
      </c>
      <c r="Q18" s="48">
        <v>1765.84</v>
      </c>
    </row>
    <row r="19" spans="1:17" ht="25.5">
      <c r="A19" s="10">
        <v>404</v>
      </c>
      <c r="B19" s="5" t="s">
        <v>213</v>
      </c>
      <c r="C19" s="6" t="s">
        <v>214</v>
      </c>
      <c r="D19" s="1" t="s">
        <v>12</v>
      </c>
      <c r="E19" s="1" t="s">
        <v>215</v>
      </c>
      <c r="F19" s="1" t="s">
        <v>34</v>
      </c>
      <c r="G19" s="1" t="s">
        <v>216</v>
      </c>
      <c r="H19" s="1" t="s">
        <v>217</v>
      </c>
      <c r="I19" s="2" t="s">
        <v>218</v>
      </c>
      <c r="J19" s="43" t="s">
        <v>219</v>
      </c>
      <c r="K19" s="44" t="s">
        <v>61</v>
      </c>
      <c r="L19" s="63" t="s">
        <v>331</v>
      </c>
      <c r="M19" s="12">
        <v>5740.15130211325</v>
      </c>
      <c r="N19" s="45">
        <v>2</v>
      </c>
      <c r="O19" s="59">
        <v>5740.15130211325</v>
      </c>
      <c r="P19" s="48">
        <v>0</v>
      </c>
      <c r="Q19" s="48">
        <v>7683.1</v>
      </c>
    </row>
    <row r="20" spans="1:17" ht="25.5">
      <c r="A20" s="10">
        <v>406</v>
      </c>
      <c r="B20" s="5" t="s">
        <v>57</v>
      </c>
      <c r="C20" s="5" t="s">
        <v>46</v>
      </c>
      <c r="D20" s="5" t="s">
        <v>12</v>
      </c>
      <c r="E20" s="5" t="s">
        <v>47</v>
      </c>
      <c r="F20" s="5" t="s">
        <v>42</v>
      </c>
      <c r="G20" s="5" t="s">
        <v>48</v>
      </c>
      <c r="H20" s="5" t="s">
        <v>58</v>
      </c>
      <c r="I20" s="5" t="s">
        <v>59</v>
      </c>
      <c r="J20" s="43" t="s">
        <v>60</v>
      </c>
      <c r="K20" s="44" t="s">
        <v>61</v>
      </c>
      <c r="L20" s="63" t="s">
        <v>332</v>
      </c>
      <c r="M20" s="12">
        <v>14245.2144</v>
      </c>
      <c r="N20" s="45">
        <v>2</v>
      </c>
      <c r="O20" s="59">
        <v>14245.2144</v>
      </c>
      <c r="P20" s="48">
        <f>SUM(O20-Q20)</f>
        <v>9679.1044</v>
      </c>
      <c r="Q20" s="48">
        <v>4566.11</v>
      </c>
    </row>
    <row r="21" spans="1:17" ht="89.25">
      <c r="A21" s="10">
        <v>433</v>
      </c>
      <c r="B21" s="5" t="s">
        <v>126</v>
      </c>
      <c r="C21" s="1" t="s">
        <v>127</v>
      </c>
      <c r="D21" s="1" t="s">
        <v>12</v>
      </c>
      <c r="E21" s="1" t="s">
        <v>128</v>
      </c>
      <c r="F21" s="6" t="s">
        <v>14</v>
      </c>
      <c r="G21" s="6" t="s">
        <v>129</v>
      </c>
      <c r="H21" s="1" t="s">
        <v>130</v>
      </c>
      <c r="I21" s="2" t="s">
        <v>129</v>
      </c>
      <c r="J21" s="43" t="s">
        <v>131</v>
      </c>
      <c r="K21" s="44" t="s">
        <v>19</v>
      </c>
      <c r="L21" s="63" t="s">
        <v>333</v>
      </c>
      <c r="M21" s="12">
        <v>500</v>
      </c>
      <c r="N21" s="45">
        <v>2</v>
      </c>
      <c r="O21" s="59">
        <v>500</v>
      </c>
      <c r="P21" s="48">
        <f>O21</f>
        <v>500</v>
      </c>
      <c r="Q21" s="48"/>
    </row>
    <row r="22" spans="1:17" ht="25.5">
      <c r="A22" s="10">
        <v>481</v>
      </c>
      <c r="B22" s="5" t="s">
        <v>220</v>
      </c>
      <c r="C22" s="5" t="s">
        <v>46</v>
      </c>
      <c r="D22" s="5" t="s">
        <v>12</v>
      </c>
      <c r="E22" s="5" t="s">
        <v>47</v>
      </c>
      <c r="F22" s="5" t="s">
        <v>42</v>
      </c>
      <c r="G22" s="5" t="s">
        <v>48</v>
      </c>
      <c r="H22" s="5" t="s">
        <v>221</v>
      </c>
      <c r="I22" s="5" t="s">
        <v>222</v>
      </c>
      <c r="J22" s="43" t="s">
        <v>223</v>
      </c>
      <c r="K22" s="44" t="s">
        <v>61</v>
      </c>
      <c r="L22" s="63" t="s">
        <v>61</v>
      </c>
      <c r="M22" s="12">
        <v>228027.0306</v>
      </c>
      <c r="N22" s="45">
        <v>2</v>
      </c>
      <c r="O22" s="59">
        <v>228027.0306</v>
      </c>
      <c r="P22" s="48">
        <f>SUM(O22-Q22)</f>
        <v>188773.0306</v>
      </c>
      <c r="Q22" s="48">
        <v>39254</v>
      </c>
    </row>
    <row r="23" spans="1:17" ht="38.25">
      <c r="A23" s="10">
        <v>482</v>
      </c>
      <c r="B23" s="5" t="s">
        <v>303</v>
      </c>
      <c r="C23" s="6" t="s">
        <v>39</v>
      </c>
      <c r="D23" s="1" t="s">
        <v>40</v>
      </c>
      <c r="E23" s="6" t="s">
        <v>41</v>
      </c>
      <c r="F23" s="6" t="s">
        <v>42</v>
      </c>
      <c r="G23" s="6" t="s">
        <v>43</v>
      </c>
      <c r="H23" s="5" t="s">
        <v>304</v>
      </c>
      <c r="I23" s="5" t="s">
        <v>305</v>
      </c>
      <c r="J23" s="43" t="s">
        <v>306</v>
      </c>
      <c r="K23" s="44" t="s">
        <v>61</v>
      </c>
      <c r="L23" s="63" t="s">
        <v>334</v>
      </c>
      <c r="M23" s="12">
        <v>2382.84</v>
      </c>
      <c r="N23" s="45">
        <v>3</v>
      </c>
      <c r="O23" s="48">
        <f>SUM(M23*0.9)</f>
        <v>2144.556</v>
      </c>
      <c r="P23" s="48">
        <f>O23</f>
        <v>2144.556</v>
      </c>
      <c r="Q23" s="48"/>
    </row>
    <row r="24" spans="1:17" ht="25.5">
      <c r="A24" s="10">
        <v>501</v>
      </c>
      <c r="B24" s="5" t="s">
        <v>228</v>
      </c>
      <c r="C24" s="6" t="s">
        <v>229</v>
      </c>
      <c r="D24" s="1" t="s">
        <v>12</v>
      </c>
      <c r="E24" s="1" t="s">
        <v>230</v>
      </c>
      <c r="F24" s="1" t="s">
        <v>34</v>
      </c>
      <c r="G24" s="1" t="s">
        <v>231</v>
      </c>
      <c r="H24" s="1" t="s">
        <v>232</v>
      </c>
      <c r="I24" s="2" t="s">
        <v>233</v>
      </c>
      <c r="J24" s="43" t="s">
        <v>234</v>
      </c>
      <c r="K24" s="44" t="s">
        <v>19</v>
      </c>
      <c r="L24" s="63" t="s">
        <v>335</v>
      </c>
      <c r="M24" s="12">
        <f>SUM(1669.17*0.9)</f>
        <v>1502.2530000000002</v>
      </c>
      <c r="N24" s="45">
        <v>3</v>
      </c>
      <c r="O24" s="59">
        <f>SUM(M24*0.9)</f>
        <v>1352.0277</v>
      </c>
      <c r="P24" s="48">
        <f>O24</f>
        <v>1352.0277</v>
      </c>
      <c r="Q24" s="48"/>
    </row>
    <row r="25" spans="1:17" ht="38.25">
      <c r="A25" s="10">
        <v>504</v>
      </c>
      <c r="B25" s="5" t="s">
        <v>155</v>
      </c>
      <c r="C25" s="6" t="s">
        <v>156</v>
      </c>
      <c r="D25" s="1" t="s">
        <v>12</v>
      </c>
      <c r="E25" s="1" t="s">
        <v>157</v>
      </c>
      <c r="F25" s="1" t="s">
        <v>34</v>
      </c>
      <c r="G25" s="1" t="s">
        <v>158</v>
      </c>
      <c r="H25" s="1" t="s">
        <v>159</v>
      </c>
      <c r="I25" s="2" t="s">
        <v>160</v>
      </c>
      <c r="J25" s="43" t="s">
        <v>161</v>
      </c>
      <c r="K25" s="44" t="s">
        <v>44</v>
      </c>
      <c r="L25" s="63" t="s">
        <v>336</v>
      </c>
      <c r="M25" s="12">
        <v>1531.93</v>
      </c>
      <c r="N25" s="49">
        <v>3</v>
      </c>
      <c r="O25" s="48">
        <f>SUM(M25*0.9)</f>
        <v>1378.737</v>
      </c>
      <c r="P25" s="48">
        <f>O25</f>
        <v>1378.737</v>
      </c>
      <c r="Q25" s="48"/>
    </row>
    <row r="26" spans="1:17" ht="25.5">
      <c r="A26" s="10">
        <v>505</v>
      </c>
      <c r="B26" s="5" t="s">
        <v>132</v>
      </c>
      <c r="C26" s="1" t="s">
        <v>133</v>
      </c>
      <c r="D26" s="1" t="s">
        <v>12</v>
      </c>
      <c r="E26" s="1" t="s">
        <v>134</v>
      </c>
      <c r="F26" s="1" t="s">
        <v>135</v>
      </c>
      <c r="G26" s="1" t="s">
        <v>136</v>
      </c>
      <c r="H26" s="1" t="s">
        <v>137</v>
      </c>
      <c r="I26" s="2" t="s">
        <v>138</v>
      </c>
      <c r="J26" s="43" t="s">
        <v>139</v>
      </c>
      <c r="K26" s="44" t="s">
        <v>44</v>
      </c>
      <c r="L26" s="63" t="s">
        <v>337</v>
      </c>
      <c r="M26" s="12">
        <v>2083.103837715647</v>
      </c>
      <c r="N26" s="45">
        <v>3</v>
      </c>
      <c r="O26" s="48">
        <f>SUM(M26*0.9)</f>
        <v>1874.7934539440823</v>
      </c>
      <c r="P26" s="48">
        <f aca="true" t="shared" si="0" ref="P26:P35">SUM(O26-Q26)</f>
        <v>1444.1534539440822</v>
      </c>
      <c r="Q26" s="48">
        <v>430.64</v>
      </c>
    </row>
    <row r="27" spans="1:17" ht="25.5">
      <c r="A27" s="10">
        <v>524</v>
      </c>
      <c r="B27" s="5" t="s">
        <v>287</v>
      </c>
      <c r="C27" s="1" t="s">
        <v>288</v>
      </c>
      <c r="D27" s="1" t="s">
        <v>40</v>
      </c>
      <c r="E27" s="6" t="s">
        <v>41</v>
      </c>
      <c r="F27" s="6" t="s">
        <v>42</v>
      </c>
      <c r="G27" s="6" t="s">
        <v>43</v>
      </c>
      <c r="H27" s="1" t="s">
        <v>289</v>
      </c>
      <c r="I27" s="2" t="s">
        <v>290</v>
      </c>
      <c r="J27" s="43" t="s">
        <v>291</v>
      </c>
      <c r="K27" s="44" t="s">
        <v>44</v>
      </c>
      <c r="L27" s="63" t="s">
        <v>338</v>
      </c>
      <c r="M27" s="12">
        <v>118917.36</v>
      </c>
      <c r="N27" s="45">
        <v>2</v>
      </c>
      <c r="O27" s="48">
        <v>118917.36</v>
      </c>
      <c r="P27" s="48">
        <f t="shared" si="0"/>
        <v>112095.53</v>
      </c>
      <c r="Q27" s="60">
        <v>6821.83</v>
      </c>
    </row>
    <row r="28" spans="1:17" ht="38.25">
      <c r="A28" s="10">
        <v>548</v>
      </c>
      <c r="B28" s="5" t="s">
        <v>148</v>
      </c>
      <c r="C28" s="1" t="s">
        <v>149</v>
      </c>
      <c r="D28" s="1" t="s">
        <v>12</v>
      </c>
      <c r="E28" s="1" t="s">
        <v>150</v>
      </c>
      <c r="F28" s="6" t="s">
        <v>34</v>
      </c>
      <c r="G28" s="6" t="s">
        <v>151</v>
      </c>
      <c r="H28" s="1" t="s">
        <v>152</v>
      </c>
      <c r="I28" s="2" t="s">
        <v>153</v>
      </c>
      <c r="J28" s="43" t="s">
        <v>154</v>
      </c>
      <c r="K28" s="44" t="s">
        <v>66</v>
      </c>
      <c r="L28" s="63" t="s">
        <v>339</v>
      </c>
      <c r="M28" s="12">
        <v>285858</v>
      </c>
      <c r="N28" s="45">
        <v>2</v>
      </c>
      <c r="O28" s="59">
        <v>285858</v>
      </c>
      <c r="P28" s="48">
        <f t="shared" si="0"/>
        <v>279400.73</v>
      </c>
      <c r="Q28" s="48">
        <v>6457.27</v>
      </c>
    </row>
    <row r="29" spans="1:17" ht="63.75">
      <c r="A29" s="10">
        <v>581</v>
      </c>
      <c r="B29" s="5" t="s">
        <v>244</v>
      </c>
      <c r="C29" s="5" t="s">
        <v>46</v>
      </c>
      <c r="D29" s="5" t="s">
        <v>12</v>
      </c>
      <c r="E29" s="5" t="s">
        <v>47</v>
      </c>
      <c r="F29" s="5" t="s">
        <v>42</v>
      </c>
      <c r="G29" s="5" t="s">
        <v>48</v>
      </c>
      <c r="H29" s="5" t="s">
        <v>245</v>
      </c>
      <c r="I29" s="5" t="s">
        <v>246</v>
      </c>
      <c r="J29" s="43" t="s">
        <v>247</v>
      </c>
      <c r="K29" s="44" t="s">
        <v>19</v>
      </c>
      <c r="L29" s="64" t="s">
        <v>340</v>
      </c>
      <c r="M29" s="12">
        <v>28550.8167</v>
      </c>
      <c r="N29" s="45">
        <v>2</v>
      </c>
      <c r="O29" s="59">
        <v>28550.8167</v>
      </c>
      <c r="P29" s="48">
        <f t="shared" si="0"/>
        <v>22561.7767</v>
      </c>
      <c r="Q29" s="48">
        <v>5989.04</v>
      </c>
    </row>
    <row r="30" spans="1:17" ht="38.25">
      <c r="A30" s="10">
        <v>582</v>
      </c>
      <c r="B30" s="5" t="s">
        <v>224</v>
      </c>
      <c r="C30" s="5" t="s">
        <v>46</v>
      </c>
      <c r="D30" s="5" t="s">
        <v>12</v>
      </c>
      <c r="E30" s="5" t="s">
        <v>47</v>
      </c>
      <c r="F30" s="5" t="s">
        <v>42</v>
      </c>
      <c r="G30" s="5" t="s">
        <v>48</v>
      </c>
      <c r="H30" s="5" t="s">
        <v>225</v>
      </c>
      <c r="I30" s="5" t="s">
        <v>226</v>
      </c>
      <c r="J30" s="43" t="s">
        <v>227</v>
      </c>
      <c r="K30" s="44" t="s">
        <v>44</v>
      </c>
      <c r="L30" s="63" t="s">
        <v>341</v>
      </c>
      <c r="M30" s="12">
        <v>55219.0081</v>
      </c>
      <c r="N30" s="45">
        <v>2</v>
      </c>
      <c r="O30" s="59">
        <v>55219.0081</v>
      </c>
      <c r="P30" s="48">
        <f t="shared" si="0"/>
        <v>46167.0981</v>
      </c>
      <c r="Q30" s="48">
        <v>9051.91</v>
      </c>
    </row>
    <row r="31" spans="1:17" ht="25.5">
      <c r="A31" s="10">
        <v>583</v>
      </c>
      <c r="B31" s="5" t="s">
        <v>255</v>
      </c>
      <c r="C31" s="5" t="s">
        <v>46</v>
      </c>
      <c r="D31" s="5" t="s">
        <v>12</v>
      </c>
      <c r="E31" s="5" t="s">
        <v>47</v>
      </c>
      <c r="F31" s="5" t="s">
        <v>42</v>
      </c>
      <c r="G31" s="5" t="s">
        <v>48</v>
      </c>
      <c r="H31" s="5" t="s">
        <v>256</v>
      </c>
      <c r="I31" s="5" t="s">
        <v>257</v>
      </c>
      <c r="J31" s="43" t="s">
        <v>258</v>
      </c>
      <c r="K31" s="44" t="s">
        <v>44</v>
      </c>
      <c r="L31" s="63" t="s">
        <v>342</v>
      </c>
      <c r="M31" s="12">
        <v>2564.28</v>
      </c>
      <c r="N31" s="45">
        <v>3</v>
      </c>
      <c r="O31" s="48">
        <f>SUM(M31*0.9)</f>
        <v>2307.8520000000003</v>
      </c>
      <c r="P31" s="48">
        <f t="shared" si="0"/>
        <v>785.7920000000004</v>
      </c>
      <c r="Q31" s="48">
        <v>1522.06</v>
      </c>
    </row>
    <row r="32" spans="1:17" ht="25.5">
      <c r="A32" s="10">
        <v>584</v>
      </c>
      <c r="B32" s="5" t="s">
        <v>267</v>
      </c>
      <c r="C32" s="5" t="s">
        <v>46</v>
      </c>
      <c r="D32" s="5" t="s">
        <v>12</v>
      </c>
      <c r="E32" s="5" t="s">
        <v>47</v>
      </c>
      <c r="F32" s="5" t="s">
        <v>42</v>
      </c>
      <c r="G32" s="5" t="s">
        <v>48</v>
      </c>
      <c r="H32" s="5" t="s">
        <v>268</v>
      </c>
      <c r="I32" s="5" t="s">
        <v>269</v>
      </c>
      <c r="J32" s="43" t="s">
        <v>270</v>
      </c>
      <c r="K32" s="44" t="s">
        <v>44</v>
      </c>
      <c r="L32" s="63" t="s">
        <v>343</v>
      </c>
      <c r="M32" s="12">
        <v>61323.1143</v>
      </c>
      <c r="N32" s="45">
        <v>2</v>
      </c>
      <c r="O32" s="59">
        <v>61323.1143</v>
      </c>
      <c r="P32" s="48">
        <f t="shared" si="0"/>
        <v>47437.3643</v>
      </c>
      <c r="Q32" s="48">
        <v>13885.75</v>
      </c>
    </row>
    <row r="33" spans="1:17" ht="38.25">
      <c r="A33" s="10">
        <v>585</v>
      </c>
      <c r="B33" s="5" t="s">
        <v>275</v>
      </c>
      <c r="C33" s="6" t="s">
        <v>39</v>
      </c>
      <c r="D33" s="1" t="s">
        <v>40</v>
      </c>
      <c r="E33" s="6" t="s">
        <v>41</v>
      </c>
      <c r="F33" s="6" t="s">
        <v>42</v>
      </c>
      <c r="G33" s="6" t="s">
        <v>43</v>
      </c>
      <c r="H33" s="5" t="s">
        <v>276</v>
      </c>
      <c r="I33" s="5" t="s">
        <v>277</v>
      </c>
      <c r="J33" s="43" t="s">
        <v>278</v>
      </c>
      <c r="K33" s="44" t="s">
        <v>44</v>
      </c>
      <c r="L33" s="63" t="s">
        <v>343</v>
      </c>
      <c r="M33" s="12">
        <v>29237.06</v>
      </c>
      <c r="N33" s="45">
        <v>3</v>
      </c>
      <c r="O33" s="48">
        <f>SUM(M33*0.9)</f>
        <v>26313.354000000003</v>
      </c>
      <c r="P33" s="48">
        <f t="shared" si="0"/>
        <v>16751.064000000002</v>
      </c>
      <c r="Q33" s="60">
        <v>9562.29</v>
      </c>
    </row>
    <row r="34" spans="1:17" ht="25.5">
      <c r="A34" s="10">
        <v>588</v>
      </c>
      <c r="B34" s="5" t="s">
        <v>115</v>
      </c>
      <c r="C34" s="5" t="s">
        <v>46</v>
      </c>
      <c r="D34" s="5" t="s">
        <v>12</v>
      </c>
      <c r="E34" s="5" t="s">
        <v>47</v>
      </c>
      <c r="F34" s="5" t="s">
        <v>42</v>
      </c>
      <c r="G34" s="5" t="s">
        <v>48</v>
      </c>
      <c r="H34" s="5" t="s">
        <v>116</v>
      </c>
      <c r="I34" s="5" t="s">
        <v>117</v>
      </c>
      <c r="J34" s="43" t="s">
        <v>118</v>
      </c>
      <c r="K34" s="44" t="s">
        <v>44</v>
      </c>
      <c r="L34" s="63" t="s">
        <v>344</v>
      </c>
      <c r="M34" s="12">
        <v>14365.82</v>
      </c>
      <c r="N34" s="45">
        <v>2</v>
      </c>
      <c r="O34" s="48">
        <f>SUM(M34)</f>
        <v>14365.82</v>
      </c>
      <c r="P34" s="48">
        <f t="shared" si="0"/>
        <v>12240.55</v>
      </c>
      <c r="Q34" s="48">
        <v>2125.27</v>
      </c>
    </row>
    <row r="35" spans="1:17" ht="25.5">
      <c r="A35" s="10">
        <v>590</v>
      </c>
      <c r="B35" s="5" t="s">
        <v>299</v>
      </c>
      <c r="C35" s="5" t="s">
        <v>46</v>
      </c>
      <c r="D35" s="5" t="s">
        <v>12</v>
      </c>
      <c r="E35" s="5" t="s">
        <v>47</v>
      </c>
      <c r="F35" s="5" t="s">
        <v>42</v>
      </c>
      <c r="G35" s="5" t="s">
        <v>48</v>
      </c>
      <c r="H35" s="5" t="s">
        <v>300</v>
      </c>
      <c r="I35" s="5" t="s">
        <v>301</v>
      </c>
      <c r="J35" s="43" t="s">
        <v>302</v>
      </c>
      <c r="K35" s="44" t="s">
        <v>44</v>
      </c>
      <c r="L35" s="63" t="s">
        <v>345</v>
      </c>
      <c r="M35" s="12">
        <v>500</v>
      </c>
      <c r="N35" s="45">
        <v>2</v>
      </c>
      <c r="O35" s="59">
        <v>500</v>
      </c>
      <c r="P35" s="48">
        <f t="shared" si="0"/>
        <v>136.57999999999998</v>
      </c>
      <c r="Q35" s="48">
        <v>363.42</v>
      </c>
    </row>
    <row r="36" spans="1:17" ht="38.25">
      <c r="A36" s="10">
        <v>591</v>
      </c>
      <c r="B36" s="5" t="s">
        <v>316</v>
      </c>
      <c r="C36" s="7"/>
      <c r="D36" s="3"/>
      <c r="E36" s="7"/>
      <c r="F36" s="7"/>
      <c r="G36" s="7"/>
      <c r="H36" s="3"/>
      <c r="I36" s="4"/>
      <c r="J36" s="43"/>
      <c r="K36" s="61" t="s">
        <v>44</v>
      </c>
      <c r="L36" s="63" t="s">
        <v>346</v>
      </c>
      <c r="M36" s="12">
        <v>633.05</v>
      </c>
      <c r="N36" s="45">
        <v>3</v>
      </c>
      <c r="O36" s="48">
        <v>569.75</v>
      </c>
      <c r="P36" s="48">
        <v>0</v>
      </c>
      <c r="Q36" s="48">
        <v>1052.67</v>
      </c>
    </row>
    <row r="37" spans="1:17" ht="12.75">
      <c r="A37" s="10">
        <v>609</v>
      </c>
      <c r="B37" s="5" t="s">
        <v>10</v>
      </c>
      <c r="C37" s="1" t="s">
        <v>11</v>
      </c>
      <c r="D37" s="1" t="s">
        <v>12</v>
      </c>
      <c r="E37" s="1" t="s">
        <v>13</v>
      </c>
      <c r="F37" s="1" t="s">
        <v>14</v>
      </c>
      <c r="G37" s="1" t="s">
        <v>15</v>
      </c>
      <c r="H37" s="1" t="s">
        <v>16</v>
      </c>
      <c r="I37" s="2" t="s">
        <v>17</v>
      </c>
      <c r="J37" s="47" t="s">
        <v>18</v>
      </c>
      <c r="K37" s="44" t="s">
        <v>19</v>
      </c>
      <c r="L37" s="63" t="s">
        <v>347</v>
      </c>
      <c r="M37" s="12">
        <v>500</v>
      </c>
      <c r="N37" s="45">
        <v>2</v>
      </c>
      <c r="O37" s="59">
        <v>500</v>
      </c>
      <c r="P37" s="48">
        <f>O37</f>
        <v>500</v>
      </c>
      <c r="Q37" s="48"/>
    </row>
    <row r="38" spans="1:17" ht="25.5">
      <c r="A38" s="10">
        <v>613</v>
      </c>
      <c r="B38" s="5" t="s">
        <v>31</v>
      </c>
      <c r="C38" s="1" t="s">
        <v>32</v>
      </c>
      <c r="D38" s="1" t="s">
        <v>12</v>
      </c>
      <c r="E38" s="1" t="s">
        <v>33</v>
      </c>
      <c r="F38" s="6" t="s">
        <v>34</v>
      </c>
      <c r="G38" s="6" t="s">
        <v>35</v>
      </c>
      <c r="H38" s="1" t="s">
        <v>36</v>
      </c>
      <c r="I38" s="2" t="s">
        <v>37</v>
      </c>
      <c r="J38" s="47" t="s">
        <v>38</v>
      </c>
      <c r="K38" s="44" t="s">
        <v>19</v>
      </c>
      <c r="L38" s="63" t="s">
        <v>348</v>
      </c>
      <c r="M38" s="12">
        <v>500</v>
      </c>
      <c r="N38" s="45">
        <v>2</v>
      </c>
      <c r="O38" s="59">
        <v>500</v>
      </c>
      <c r="P38" s="48">
        <f>O38</f>
        <v>500</v>
      </c>
      <c r="Q38" s="48"/>
    </row>
    <row r="39" spans="1:17" ht="51">
      <c r="A39" s="10">
        <v>618</v>
      </c>
      <c r="B39" s="5" t="s">
        <v>119</v>
      </c>
      <c r="C39" s="1" t="s">
        <v>120</v>
      </c>
      <c r="D39" s="1" t="s">
        <v>12</v>
      </c>
      <c r="E39" s="6" t="s">
        <v>121</v>
      </c>
      <c r="F39" s="6" t="s">
        <v>34</v>
      </c>
      <c r="G39" s="6" t="s">
        <v>122</v>
      </c>
      <c r="H39" s="1" t="s">
        <v>123</v>
      </c>
      <c r="I39" s="2" t="s">
        <v>124</v>
      </c>
      <c r="J39" s="43" t="s">
        <v>125</v>
      </c>
      <c r="K39" s="44" t="s">
        <v>19</v>
      </c>
      <c r="L39" s="63" t="s">
        <v>349</v>
      </c>
      <c r="M39" s="12">
        <v>48399.1967</v>
      </c>
      <c r="N39" s="45">
        <v>2</v>
      </c>
      <c r="O39" s="59">
        <v>48399.1967</v>
      </c>
      <c r="P39" s="48">
        <f>SUM(O39-Q39)</f>
        <v>38564.0467</v>
      </c>
      <c r="Q39" s="48">
        <v>9835.15</v>
      </c>
    </row>
    <row r="40" spans="1:17" ht="51">
      <c r="A40" s="10">
        <v>681</v>
      </c>
      <c r="B40" s="5" t="s">
        <v>144</v>
      </c>
      <c r="C40" s="5" t="s">
        <v>46</v>
      </c>
      <c r="D40" s="5" t="s">
        <v>12</v>
      </c>
      <c r="E40" s="5" t="s">
        <v>47</v>
      </c>
      <c r="F40" s="5" t="s">
        <v>42</v>
      </c>
      <c r="G40" s="5" t="s">
        <v>48</v>
      </c>
      <c r="H40" s="5" t="s">
        <v>145</v>
      </c>
      <c r="I40" s="5" t="s">
        <v>146</v>
      </c>
      <c r="J40" s="43" t="s">
        <v>147</v>
      </c>
      <c r="K40" s="44" t="s">
        <v>19</v>
      </c>
      <c r="L40" s="63" t="s">
        <v>19</v>
      </c>
      <c r="M40" s="12">
        <f>SUM(500*0.9)</f>
        <v>450</v>
      </c>
      <c r="N40" s="45">
        <v>2</v>
      </c>
      <c r="O40" s="59">
        <f>SUM(500*0.9)</f>
        <v>450</v>
      </c>
      <c r="P40" s="48">
        <f>O40</f>
        <v>450</v>
      </c>
      <c r="Q40" s="48"/>
    </row>
    <row r="41" spans="1:17" ht="38.25">
      <c r="A41" s="10">
        <v>682</v>
      </c>
      <c r="B41" s="5" t="s">
        <v>240</v>
      </c>
      <c r="C41" s="5" t="s">
        <v>46</v>
      </c>
      <c r="D41" s="5" t="s">
        <v>12</v>
      </c>
      <c r="E41" s="5" t="s">
        <v>47</v>
      </c>
      <c r="F41" s="5" t="s">
        <v>42</v>
      </c>
      <c r="G41" s="5" t="s">
        <v>48</v>
      </c>
      <c r="H41" s="5" t="s">
        <v>241</v>
      </c>
      <c r="I41" s="5" t="s">
        <v>242</v>
      </c>
      <c r="J41" s="43" t="s">
        <v>243</v>
      </c>
      <c r="K41" s="44" t="s">
        <v>19</v>
      </c>
      <c r="L41" s="63" t="s">
        <v>350</v>
      </c>
      <c r="M41" s="12">
        <v>826.24</v>
      </c>
      <c r="N41" s="49">
        <v>2</v>
      </c>
      <c r="O41" s="59">
        <v>826.24</v>
      </c>
      <c r="P41" s="48">
        <f>O41</f>
        <v>826.24</v>
      </c>
      <c r="Q41" s="48"/>
    </row>
    <row r="42" spans="1:17" ht="25.5">
      <c r="A42" s="10">
        <v>782</v>
      </c>
      <c r="B42" s="5" t="s">
        <v>307</v>
      </c>
      <c r="C42" s="5" t="s">
        <v>46</v>
      </c>
      <c r="D42" s="5" t="s">
        <v>12</v>
      </c>
      <c r="E42" s="5" t="s">
        <v>47</v>
      </c>
      <c r="F42" s="5" t="s">
        <v>42</v>
      </c>
      <c r="G42" s="5" t="s">
        <v>48</v>
      </c>
      <c r="H42" s="5" t="s">
        <v>308</v>
      </c>
      <c r="I42" s="5" t="s">
        <v>309</v>
      </c>
      <c r="J42" s="43" t="s">
        <v>310</v>
      </c>
      <c r="K42" s="44" t="s">
        <v>66</v>
      </c>
      <c r="L42" s="63" t="s">
        <v>351</v>
      </c>
      <c r="M42" s="12">
        <v>28917.456</v>
      </c>
      <c r="N42" s="45">
        <v>2</v>
      </c>
      <c r="O42" s="59">
        <v>28917.456</v>
      </c>
      <c r="P42" s="48">
        <f>SUM(O42-Q42)</f>
        <v>28917.456</v>
      </c>
      <c r="Q42" s="48"/>
    </row>
    <row r="43" spans="1:17" ht="51">
      <c r="A43" s="10">
        <v>792</v>
      </c>
      <c r="B43" s="5" t="s">
        <v>271</v>
      </c>
      <c r="C43" s="5" t="s">
        <v>46</v>
      </c>
      <c r="D43" s="5" t="s">
        <v>12</v>
      </c>
      <c r="E43" s="5" t="s">
        <v>47</v>
      </c>
      <c r="F43" s="5" t="s">
        <v>42</v>
      </c>
      <c r="G43" s="5" t="s">
        <v>48</v>
      </c>
      <c r="H43" s="5" t="s">
        <v>272</v>
      </c>
      <c r="I43" s="5" t="s">
        <v>273</v>
      </c>
      <c r="J43" s="43" t="s">
        <v>274</v>
      </c>
      <c r="K43" s="44" t="s">
        <v>66</v>
      </c>
      <c r="L43" s="63" t="s">
        <v>352</v>
      </c>
      <c r="M43" s="12">
        <v>11716.15</v>
      </c>
      <c r="N43" s="45">
        <v>3</v>
      </c>
      <c r="O43" s="59">
        <f>SUM(M43*0.9)</f>
        <v>10544.535</v>
      </c>
      <c r="P43" s="48">
        <f>SUM(O43-Q43)</f>
        <v>7550.585</v>
      </c>
      <c r="Q43" s="48">
        <v>2993.95</v>
      </c>
    </row>
    <row r="44" spans="1:17" ht="76.5">
      <c r="A44" s="10">
        <v>796</v>
      </c>
      <c r="B44" s="5" t="s">
        <v>196</v>
      </c>
      <c r="C44" s="6" t="s">
        <v>39</v>
      </c>
      <c r="D44" s="1" t="s">
        <v>40</v>
      </c>
      <c r="E44" s="6" t="s">
        <v>41</v>
      </c>
      <c r="F44" s="6" t="s">
        <v>42</v>
      </c>
      <c r="G44" s="6" t="s">
        <v>43</v>
      </c>
      <c r="H44" s="5" t="s">
        <v>197</v>
      </c>
      <c r="I44" s="5" t="s">
        <v>198</v>
      </c>
      <c r="J44" s="43" t="s">
        <v>199</v>
      </c>
      <c r="K44" s="44" t="s">
        <v>66</v>
      </c>
      <c r="L44" s="64" t="s">
        <v>353</v>
      </c>
      <c r="M44" s="12">
        <v>87977.256</v>
      </c>
      <c r="N44" s="45">
        <v>2</v>
      </c>
      <c r="O44" s="59">
        <v>87977.256</v>
      </c>
      <c r="P44" s="48">
        <f>SUM(O44-Q44)</f>
        <v>78986.296</v>
      </c>
      <c r="Q44" s="60">
        <v>8990.96</v>
      </c>
    </row>
    <row r="45" spans="1:17" ht="25.5">
      <c r="A45" s="10">
        <v>868</v>
      </c>
      <c r="B45" s="5" t="s">
        <v>259</v>
      </c>
      <c r="C45" s="5" t="s">
        <v>46</v>
      </c>
      <c r="D45" s="5" t="s">
        <v>12</v>
      </c>
      <c r="E45" s="5" t="s">
        <v>47</v>
      </c>
      <c r="F45" s="5" t="s">
        <v>42</v>
      </c>
      <c r="G45" s="5" t="s">
        <v>48</v>
      </c>
      <c r="H45" s="5" t="s">
        <v>260</v>
      </c>
      <c r="I45" s="5" t="s">
        <v>261</v>
      </c>
      <c r="J45" s="43" t="s">
        <v>262</v>
      </c>
      <c r="K45" s="44" t="s">
        <v>19</v>
      </c>
      <c r="L45" s="63" t="s">
        <v>354</v>
      </c>
      <c r="M45" s="12">
        <v>500</v>
      </c>
      <c r="N45" s="45">
        <v>2</v>
      </c>
      <c r="O45" s="59">
        <v>500</v>
      </c>
      <c r="P45" s="48">
        <f>O45</f>
        <v>500</v>
      </c>
      <c r="Q45" s="48"/>
    </row>
    <row r="46" spans="1:17" ht="12.75">
      <c r="A46" s="10">
        <v>1187</v>
      </c>
      <c r="B46" s="5" t="s">
        <v>76</v>
      </c>
      <c r="C46" s="1" t="s">
        <v>77</v>
      </c>
      <c r="D46" s="1" t="s">
        <v>78</v>
      </c>
      <c r="E46" s="1" t="s">
        <v>79</v>
      </c>
      <c r="F46" s="6" t="s">
        <v>34</v>
      </c>
      <c r="G46" s="6" t="s">
        <v>80</v>
      </c>
      <c r="H46" s="1" t="s">
        <v>81</v>
      </c>
      <c r="I46" s="2" t="s">
        <v>82</v>
      </c>
      <c r="J46" s="43" t="s">
        <v>83</v>
      </c>
      <c r="K46" s="44" t="s">
        <v>29</v>
      </c>
      <c r="L46" s="63" t="s">
        <v>355</v>
      </c>
      <c r="M46" s="12">
        <v>5877.65</v>
      </c>
      <c r="N46" s="45">
        <v>2</v>
      </c>
      <c r="O46" s="59">
        <v>5877.65</v>
      </c>
      <c r="P46" s="48">
        <v>0</v>
      </c>
      <c r="Q46" s="48">
        <v>13927.11</v>
      </c>
    </row>
    <row r="47" spans="1:17" ht="102">
      <c r="A47" s="10">
        <v>1510</v>
      </c>
      <c r="B47" s="5" t="s">
        <v>235</v>
      </c>
      <c r="C47" s="1" t="s">
        <v>236</v>
      </c>
      <c r="D47" s="1" t="s">
        <v>69</v>
      </c>
      <c r="E47" s="1" t="s">
        <v>95</v>
      </c>
      <c r="F47" s="1" t="s">
        <v>42</v>
      </c>
      <c r="G47" s="1" t="s">
        <v>107</v>
      </c>
      <c r="H47" s="1" t="s">
        <v>237</v>
      </c>
      <c r="I47" s="2" t="s">
        <v>238</v>
      </c>
      <c r="J47" s="43" t="s">
        <v>239</v>
      </c>
      <c r="K47" s="44" t="s">
        <v>19</v>
      </c>
      <c r="L47" s="63" t="s">
        <v>356</v>
      </c>
      <c r="M47" s="12">
        <v>2312</v>
      </c>
      <c r="N47" s="45">
        <v>2</v>
      </c>
      <c r="O47" s="59">
        <v>2312</v>
      </c>
      <c r="P47" s="48">
        <f>O47</f>
        <v>2312</v>
      </c>
      <c r="Q47" s="48"/>
    </row>
    <row r="48" spans="1:17" ht="38.25">
      <c r="A48" s="10">
        <v>1538</v>
      </c>
      <c r="B48" s="5" t="s">
        <v>62</v>
      </c>
      <c r="C48" s="5" t="s">
        <v>46</v>
      </c>
      <c r="D48" s="5" t="s">
        <v>12</v>
      </c>
      <c r="E48" s="5" t="s">
        <v>47</v>
      </c>
      <c r="F48" s="5" t="s">
        <v>42</v>
      </c>
      <c r="G48" s="5" t="s">
        <v>48</v>
      </c>
      <c r="H48" s="5" t="s">
        <v>63</v>
      </c>
      <c r="I48" s="5" t="s">
        <v>64</v>
      </c>
      <c r="J48" s="43" t="s">
        <v>65</v>
      </c>
      <c r="K48" s="44" t="s">
        <v>66</v>
      </c>
      <c r="L48" s="63" t="s">
        <v>357</v>
      </c>
      <c r="M48" s="12">
        <v>37532.479</v>
      </c>
      <c r="N48" s="45">
        <v>2</v>
      </c>
      <c r="O48" s="59">
        <v>37532.479</v>
      </c>
      <c r="P48" s="48">
        <f>SUM(O48-Q48)</f>
        <v>13320.569</v>
      </c>
      <c r="Q48" s="48">
        <v>24211.91</v>
      </c>
    </row>
    <row r="49" spans="1:17" ht="12.75">
      <c r="A49" s="10">
        <v>1540</v>
      </c>
      <c r="B49" s="5" t="s">
        <v>200</v>
      </c>
      <c r="C49" s="6" t="s">
        <v>201</v>
      </c>
      <c r="D49" s="1" t="s">
        <v>202</v>
      </c>
      <c r="E49" s="1" t="s">
        <v>203</v>
      </c>
      <c r="F49" s="1" t="s">
        <v>204</v>
      </c>
      <c r="G49" s="1" t="s">
        <v>205</v>
      </c>
      <c r="H49" s="1" t="s">
        <v>206</v>
      </c>
      <c r="I49" s="2" t="s">
        <v>207</v>
      </c>
      <c r="J49" s="43" t="s">
        <v>208</v>
      </c>
      <c r="K49" s="44" t="s">
        <v>56</v>
      </c>
      <c r="L49" s="63" t="s">
        <v>358</v>
      </c>
      <c r="M49" s="12">
        <v>2664.0021216713353</v>
      </c>
      <c r="N49" s="45">
        <v>2</v>
      </c>
      <c r="O49" s="59">
        <v>2664.0021216713353</v>
      </c>
      <c r="P49" s="48">
        <f>O49</f>
        <v>2664.0021216713353</v>
      </c>
      <c r="Q49" s="48"/>
    </row>
    <row r="50" spans="1:17" ht="38.25">
      <c r="A50" s="10">
        <v>1554</v>
      </c>
      <c r="B50" s="5" t="s">
        <v>52</v>
      </c>
      <c r="C50" s="5" t="s">
        <v>46</v>
      </c>
      <c r="D50" s="5" t="s">
        <v>12</v>
      </c>
      <c r="E50" s="5" t="s">
        <v>47</v>
      </c>
      <c r="F50" s="5" t="s">
        <v>42</v>
      </c>
      <c r="G50" s="5" t="s">
        <v>48</v>
      </c>
      <c r="H50" s="5" t="s">
        <v>53</v>
      </c>
      <c r="I50" s="5" t="s">
        <v>54</v>
      </c>
      <c r="J50" s="43" t="s">
        <v>55</v>
      </c>
      <c r="K50" s="44" t="s">
        <v>56</v>
      </c>
      <c r="L50" s="63" t="s">
        <v>359</v>
      </c>
      <c r="M50" s="12">
        <v>96425.28</v>
      </c>
      <c r="N50" s="46">
        <v>3</v>
      </c>
      <c r="O50" s="59">
        <f>M50*0.9</f>
        <v>86782.75200000001</v>
      </c>
      <c r="P50" s="48">
        <f>SUM(O50-Q50)</f>
        <v>41546.55200000001</v>
      </c>
      <c r="Q50" s="48">
        <v>45236.2</v>
      </c>
    </row>
    <row r="51" spans="1:17" ht="38.25">
      <c r="A51" s="10">
        <v>1555</v>
      </c>
      <c r="B51" s="5" t="s">
        <v>209</v>
      </c>
      <c r="C51" s="5" t="s">
        <v>46</v>
      </c>
      <c r="D51" s="5" t="s">
        <v>12</v>
      </c>
      <c r="E51" s="5" t="s">
        <v>47</v>
      </c>
      <c r="F51" s="5" t="s">
        <v>42</v>
      </c>
      <c r="G51" s="5" t="s">
        <v>48</v>
      </c>
      <c r="H51" s="5" t="s">
        <v>210</v>
      </c>
      <c r="I51" s="5" t="s">
        <v>211</v>
      </c>
      <c r="J51" s="43" t="s">
        <v>212</v>
      </c>
      <c r="K51" s="44" t="s">
        <v>56</v>
      </c>
      <c r="L51" s="63" t="s">
        <v>360</v>
      </c>
      <c r="M51" s="12">
        <v>19951.1118</v>
      </c>
      <c r="N51" s="45">
        <v>2</v>
      </c>
      <c r="O51" s="59">
        <v>19951.11</v>
      </c>
      <c r="P51" s="48">
        <f>SUM(O51-Q51)</f>
        <v>18198.940000000002</v>
      </c>
      <c r="Q51" s="48">
        <v>1752.17</v>
      </c>
    </row>
    <row r="52" spans="1:17" ht="38.25">
      <c r="A52" s="10">
        <v>1604</v>
      </c>
      <c r="B52" s="5" t="s">
        <v>263</v>
      </c>
      <c r="C52" s="6" t="s">
        <v>39</v>
      </c>
      <c r="D52" s="1" t="s">
        <v>40</v>
      </c>
      <c r="E52" s="6" t="s">
        <v>41</v>
      </c>
      <c r="F52" s="6" t="s">
        <v>42</v>
      </c>
      <c r="G52" s="6" t="s">
        <v>43</v>
      </c>
      <c r="H52" s="1" t="s">
        <v>264</v>
      </c>
      <c r="I52" s="2" t="s">
        <v>265</v>
      </c>
      <c r="J52" s="43" t="s">
        <v>266</v>
      </c>
      <c r="K52" s="44" t="s">
        <v>29</v>
      </c>
      <c r="L52" s="63" t="s">
        <v>361</v>
      </c>
      <c r="M52" s="12">
        <v>1866.5035665999</v>
      </c>
      <c r="N52" s="45">
        <v>2</v>
      </c>
      <c r="O52" s="59">
        <v>1866.5035665999</v>
      </c>
      <c r="P52" s="48">
        <f>O52</f>
        <v>1866.5035665999</v>
      </c>
      <c r="Q52" s="48"/>
    </row>
    <row r="53" spans="1:17" ht="51">
      <c r="A53" s="10">
        <v>1822</v>
      </c>
      <c r="B53" s="5" t="s">
        <v>100</v>
      </c>
      <c r="C53" s="1" t="s">
        <v>101</v>
      </c>
      <c r="D53" s="1" t="s">
        <v>69</v>
      </c>
      <c r="E53" s="6" t="s">
        <v>102</v>
      </c>
      <c r="F53" s="6" t="s">
        <v>87</v>
      </c>
      <c r="G53" s="6" t="s">
        <v>103</v>
      </c>
      <c r="H53" s="1" t="s">
        <v>104</v>
      </c>
      <c r="I53" s="2" t="s">
        <v>105</v>
      </c>
      <c r="J53" s="43" t="s">
        <v>106</v>
      </c>
      <c r="K53" s="44" t="s">
        <v>19</v>
      </c>
      <c r="L53" s="63" t="s">
        <v>362</v>
      </c>
      <c r="M53" s="12">
        <v>2118.45</v>
      </c>
      <c r="N53" s="45">
        <v>2</v>
      </c>
      <c r="O53" s="59">
        <v>2118.45</v>
      </c>
      <c r="P53" s="48">
        <f>O53</f>
        <v>2118.45</v>
      </c>
      <c r="Q53" s="48"/>
    </row>
    <row r="54" spans="1:17" ht="38.25">
      <c r="A54" s="10">
        <v>2413</v>
      </c>
      <c r="B54" s="5" t="s">
        <v>92</v>
      </c>
      <c r="C54" s="1" t="s">
        <v>93</v>
      </c>
      <c r="D54" s="1" t="s">
        <v>94</v>
      </c>
      <c r="E54" s="1" t="s">
        <v>95</v>
      </c>
      <c r="F54" s="1" t="s">
        <v>42</v>
      </c>
      <c r="G54" s="1" t="s">
        <v>96</v>
      </c>
      <c r="H54" s="1" t="s">
        <v>97</v>
      </c>
      <c r="I54" s="2" t="s">
        <v>98</v>
      </c>
      <c r="J54" s="43" t="s">
        <v>99</v>
      </c>
      <c r="K54" s="44" t="s">
        <v>29</v>
      </c>
      <c r="L54" s="63" t="s">
        <v>361</v>
      </c>
      <c r="M54" s="12">
        <v>500</v>
      </c>
      <c r="N54" s="45">
        <v>2</v>
      </c>
      <c r="O54" s="59">
        <v>500</v>
      </c>
      <c r="P54" s="48">
        <f>O54</f>
        <v>500</v>
      </c>
      <c r="Q54" s="48"/>
    </row>
    <row r="55" spans="1:17" ht="76.5">
      <c r="A55" s="10">
        <v>2790</v>
      </c>
      <c r="B55" s="5" t="s">
        <v>67</v>
      </c>
      <c r="C55" s="5" t="s">
        <v>68</v>
      </c>
      <c r="D55" s="5" t="s">
        <v>69</v>
      </c>
      <c r="E55" s="5" t="s">
        <v>70</v>
      </c>
      <c r="F55" s="5" t="s">
        <v>71</v>
      </c>
      <c r="G55" s="5" t="s">
        <v>72</v>
      </c>
      <c r="H55" s="5" t="s">
        <v>73</v>
      </c>
      <c r="I55" s="5" t="s">
        <v>74</v>
      </c>
      <c r="J55" s="43" t="s">
        <v>75</v>
      </c>
      <c r="K55" s="44" t="s">
        <v>56</v>
      </c>
      <c r="L55" s="63" t="s">
        <v>363</v>
      </c>
      <c r="M55" s="12">
        <v>0</v>
      </c>
      <c r="N55" s="45">
        <v>2</v>
      </c>
      <c r="O55" s="59">
        <v>500</v>
      </c>
      <c r="P55" s="48">
        <f>O55</f>
        <v>500</v>
      </c>
      <c r="Q55" s="48"/>
    </row>
    <row r="56" spans="1:17" ht="38.25">
      <c r="A56" s="10">
        <v>7097</v>
      </c>
      <c r="B56" s="5" t="s">
        <v>84</v>
      </c>
      <c r="C56" s="6" t="s">
        <v>85</v>
      </c>
      <c r="D56" s="1" t="s">
        <v>69</v>
      </c>
      <c r="E56" s="1" t="s">
        <v>86</v>
      </c>
      <c r="F56" s="1" t="s">
        <v>87</v>
      </c>
      <c r="G56" s="1" t="s">
        <v>88</v>
      </c>
      <c r="H56" s="1" t="s">
        <v>89</v>
      </c>
      <c r="I56" s="2" t="s">
        <v>90</v>
      </c>
      <c r="J56" s="43" t="s">
        <v>91</v>
      </c>
      <c r="K56" s="44" t="s">
        <v>44</v>
      </c>
      <c r="L56" s="63" t="s">
        <v>364</v>
      </c>
      <c r="M56" s="12">
        <v>500</v>
      </c>
      <c r="N56" s="45">
        <v>2</v>
      </c>
      <c r="O56" s="59">
        <v>500</v>
      </c>
      <c r="P56" s="48">
        <v>0</v>
      </c>
      <c r="Q56" s="48">
        <v>787.79</v>
      </c>
    </row>
    <row r="57" spans="1:17" ht="24" customHeight="1" thickBo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50"/>
      <c r="L57" s="50"/>
      <c r="M57" s="50"/>
      <c r="N57" s="51"/>
      <c r="O57" s="22"/>
      <c r="P57" s="22"/>
      <c r="Q57" s="22"/>
    </row>
    <row r="58" spans="1:17" ht="24" customHeight="1" thickBot="1">
      <c r="A58" s="24"/>
      <c r="B58" s="30" t="s">
        <v>311</v>
      </c>
      <c r="C58" s="31"/>
      <c r="D58" s="31"/>
      <c r="E58" s="31"/>
      <c r="F58" s="31"/>
      <c r="G58" s="31"/>
      <c r="H58" s="31"/>
      <c r="I58" s="31"/>
      <c r="J58" s="31"/>
      <c r="K58" s="33"/>
      <c r="L58" s="33"/>
      <c r="M58" s="34">
        <f>SUM(M6:M57)</f>
        <v>1870701.3557871021</v>
      </c>
      <c r="N58" s="35"/>
      <c r="O58" s="34">
        <f>SUM(O6:O57)</f>
        <v>1853502.8623711036</v>
      </c>
      <c r="P58" s="32">
        <f>SUM(P6:P57)</f>
        <v>1569819.6961789469</v>
      </c>
      <c r="Q58" s="36">
        <f>SUM(Q6:Q57)</f>
        <v>295387.3</v>
      </c>
    </row>
    <row r="59" spans="1:17" ht="24" customHeight="1">
      <c r="A59" s="24"/>
      <c r="B59" s="23"/>
      <c r="C59" s="23"/>
      <c r="D59" s="23"/>
      <c r="E59" s="23"/>
      <c r="F59" s="23"/>
      <c r="G59" s="23"/>
      <c r="H59" s="23"/>
      <c r="I59" s="23"/>
      <c r="J59" s="23"/>
      <c r="K59" s="70"/>
      <c r="L59" s="70"/>
      <c r="M59" s="71"/>
      <c r="N59" s="72"/>
      <c r="O59" s="71"/>
      <c r="P59" s="73"/>
      <c r="Q59" s="73"/>
    </row>
    <row r="60" spans="1:17" ht="24" customHeight="1">
      <c r="A60" s="74" t="s">
        <v>20</v>
      </c>
      <c r="B60" s="22"/>
      <c r="C60" s="22"/>
      <c r="D60" s="22"/>
      <c r="E60" s="22"/>
      <c r="F60" s="22"/>
      <c r="G60" s="22"/>
      <c r="H60" s="22"/>
      <c r="I60" s="22"/>
      <c r="J60" s="22"/>
      <c r="K60" s="50"/>
      <c r="L60" s="50"/>
      <c r="M60" s="50"/>
      <c r="N60" s="51"/>
      <c r="O60" s="22"/>
      <c r="P60" s="22"/>
      <c r="Q60" s="22"/>
    </row>
    <row r="61" spans="1:17" ht="24" customHeight="1" thickBot="1">
      <c r="A61" s="89" t="s">
        <v>368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88"/>
      <c r="Q61" s="13"/>
    </row>
    <row r="62" spans="1:17" ht="24" customHeight="1" thickBot="1">
      <c r="A62" s="76" t="s">
        <v>311</v>
      </c>
      <c r="B62" s="77">
        <v>156000</v>
      </c>
      <c r="C62" s="16"/>
      <c r="D62" s="16"/>
      <c r="E62" s="16"/>
      <c r="F62" s="17"/>
      <c r="G62" s="17"/>
      <c r="H62" s="16"/>
      <c r="I62" s="18"/>
      <c r="J62" s="52"/>
      <c r="K62" s="53"/>
      <c r="L62" s="53"/>
      <c r="M62" s="19"/>
      <c r="N62" s="55"/>
      <c r="O62" s="13"/>
      <c r="P62" s="13"/>
      <c r="Q62" s="13"/>
    </row>
    <row r="63" spans="1:17" ht="24" customHeight="1">
      <c r="A63" s="14"/>
      <c r="B63" s="14"/>
      <c r="C63" s="16"/>
      <c r="D63" s="16"/>
      <c r="E63" s="16"/>
      <c r="F63" s="17"/>
      <c r="G63" s="17"/>
      <c r="H63" s="16"/>
      <c r="I63" s="18"/>
      <c r="J63" s="52"/>
      <c r="K63" s="53"/>
      <c r="L63" s="53"/>
      <c r="M63" s="19"/>
      <c r="N63" s="55"/>
      <c r="O63" s="13"/>
      <c r="P63" s="13"/>
      <c r="Q63" s="13"/>
    </row>
    <row r="64" spans="1:17" ht="24" customHeight="1">
      <c r="A64" s="75" t="s">
        <v>30</v>
      </c>
      <c r="B64" s="14"/>
      <c r="C64" s="16"/>
      <c r="D64" s="16"/>
      <c r="E64" s="16"/>
      <c r="F64" s="17"/>
      <c r="G64" s="17"/>
      <c r="H64" s="16"/>
      <c r="I64" s="18"/>
      <c r="J64" s="52"/>
      <c r="K64" s="53"/>
      <c r="L64" s="53"/>
      <c r="M64" s="19"/>
      <c r="N64" s="55"/>
      <c r="O64" s="13"/>
      <c r="P64" s="13"/>
      <c r="Q64" s="13"/>
    </row>
    <row r="65" spans="1:17" ht="65.25" customHeight="1" thickBot="1">
      <c r="A65" s="84" t="s">
        <v>369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13"/>
    </row>
    <row r="66" spans="1:17" ht="24" customHeight="1" thickBot="1">
      <c r="A66" s="76" t="s">
        <v>311</v>
      </c>
      <c r="B66" s="77">
        <v>1596355.1</v>
      </c>
      <c r="C66" s="16"/>
      <c r="D66" s="16"/>
      <c r="E66" s="16"/>
      <c r="F66" s="17"/>
      <c r="G66" s="17"/>
      <c r="H66" s="16"/>
      <c r="I66" s="18"/>
      <c r="J66" s="52"/>
      <c r="K66" s="53"/>
      <c r="L66" s="53"/>
      <c r="M66" s="19"/>
      <c r="N66" s="55"/>
      <c r="O66" s="13"/>
      <c r="P66" s="13"/>
      <c r="Q66" s="13"/>
    </row>
    <row r="67" spans="1:17" ht="24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54"/>
      <c r="L67" s="54"/>
      <c r="M67" s="54"/>
      <c r="N67" s="55"/>
      <c r="O67" s="13"/>
      <c r="P67" s="13"/>
      <c r="Q67" s="13"/>
    </row>
    <row r="68" spans="1:17" ht="24" customHeight="1">
      <c r="A68" s="14"/>
      <c r="B68" s="15"/>
      <c r="C68" s="14"/>
      <c r="D68" s="14"/>
      <c r="E68" s="14"/>
      <c r="F68" s="14"/>
      <c r="G68" s="14"/>
      <c r="H68" s="14"/>
      <c r="I68" s="14"/>
      <c r="J68" s="52"/>
      <c r="K68" s="53"/>
      <c r="L68" s="53"/>
      <c r="M68" s="19"/>
      <c r="N68" s="55"/>
      <c r="O68" s="13"/>
      <c r="P68" s="13"/>
      <c r="Q68" s="13"/>
    </row>
    <row r="69" spans="1:17" ht="24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56"/>
      <c r="L69" s="56"/>
      <c r="M69" s="19"/>
      <c r="N69" s="54"/>
      <c r="O69" s="13"/>
      <c r="P69" s="13"/>
      <c r="Q69" s="13"/>
    </row>
    <row r="70" spans="1:17" ht="24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54"/>
      <c r="L70" s="54"/>
      <c r="M70" s="54"/>
      <c r="N70" s="55"/>
      <c r="O70" s="13"/>
      <c r="P70" s="13"/>
      <c r="Q70" s="13"/>
    </row>
    <row r="71" spans="1:17" ht="24" customHeight="1">
      <c r="A71" s="14"/>
      <c r="B71" s="15"/>
      <c r="C71" s="17"/>
      <c r="D71" s="16"/>
      <c r="E71" s="16"/>
      <c r="F71" s="16"/>
      <c r="G71" s="16"/>
      <c r="H71" s="16"/>
      <c r="I71" s="18"/>
      <c r="J71" s="52"/>
      <c r="K71" s="53"/>
      <c r="L71" s="53"/>
      <c r="M71" s="54"/>
      <c r="N71" s="55"/>
      <c r="O71" s="13"/>
      <c r="P71" s="13"/>
      <c r="Q71" s="13"/>
    </row>
    <row r="72" spans="1:17" ht="24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56"/>
      <c r="L72" s="56"/>
      <c r="M72" s="19"/>
      <c r="N72" s="55"/>
      <c r="O72" s="13"/>
      <c r="P72" s="13"/>
      <c r="Q72" s="13"/>
    </row>
    <row r="73" spans="1:17" ht="24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54"/>
      <c r="L73" s="54"/>
      <c r="M73" s="19"/>
      <c r="N73" s="55"/>
      <c r="O73" s="13"/>
      <c r="P73" s="13"/>
      <c r="Q73" s="13"/>
    </row>
    <row r="74" spans="1:17" ht="24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54"/>
      <c r="L74" s="54"/>
      <c r="M74" s="19"/>
      <c r="N74" s="55"/>
      <c r="O74" s="13"/>
      <c r="P74" s="13"/>
      <c r="Q74" s="13"/>
    </row>
    <row r="75" spans="1:17" ht="24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54"/>
      <c r="L75" s="54"/>
      <c r="M75" s="19"/>
      <c r="N75" s="55"/>
      <c r="O75" s="13"/>
      <c r="P75" s="13"/>
      <c r="Q75" s="13"/>
    </row>
    <row r="76" spans="1:17" ht="24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54"/>
      <c r="L76" s="54"/>
      <c r="M76" s="19"/>
      <c r="N76" s="55"/>
      <c r="O76" s="13"/>
      <c r="P76" s="13"/>
      <c r="Q76" s="13"/>
    </row>
    <row r="77" spans="1:17" ht="24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54"/>
      <c r="L77" s="54"/>
      <c r="M77" s="19"/>
      <c r="N77" s="55"/>
      <c r="O77" s="13"/>
      <c r="P77" s="13"/>
      <c r="Q77" s="13"/>
    </row>
    <row r="78" spans="1:17" ht="24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54"/>
      <c r="L78" s="54"/>
      <c r="M78" s="19"/>
      <c r="N78" s="55"/>
      <c r="O78" s="13"/>
      <c r="P78" s="13"/>
      <c r="Q78" s="13"/>
    </row>
    <row r="79" spans="1:17" ht="24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54"/>
      <c r="L79" s="54"/>
      <c r="M79" s="19"/>
      <c r="N79" s="55"/>
      <c r="O79" s="13"/>
      <c r="P79" s="13"/>
      <c r="Q79" s="13"/>
    </row>
    <row r="80" spans="1:17" ht="24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54"/>
      <c r="L80" s="54"/>
      <c r="M80" s="19"/>
      <c r="N80" s="55"/>
      <c r="O80" s="13"/>
      <c r="P80" s="13"/>
      <c r="Q80" s="13"/>
    </row>
    <row r="81" spans="1:17" ht="24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54"/>
      <c r="L81" s="54"/>
      <c r="M81" s="54"/>
      <c r="N81" s="55"/>
      <c r="O81" s="13"/>
      <c r="P81" s="13"/>
      <c r="Q81" s="13"/>
    </row>
    <row r="82" spans="1:17" ht="24" customHeight="1">
      <c r="A82" s="14"/>
      <c r="B82" s="15"/>
      <c r="C82" s="14"/>
      <c r="D82" s="14"/>
      <c r="E82" s="14"/>
      <c r="F82" s="14"/>
      <c r="G82" s="14"/>
      <c r="H82" s="14"/>
      <c r="I82" s="14"/>
      <c r="J82" s="52"/>
      <c r="K82" s="53"/>
      <c r="L82" s="53"/>
      <c r="M82" s="19"/>
      <c r="N82" s="55"/>
      <c r="O82" s="13"/>
      <c r="P82" s="13"/>
      <c r="Q82" s="13"/>
    </row>
    <row r="83" spans="1:17" ht="24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56"/>
      <c r="L83" s="56"/>
      <c r="M83" s="19"/>
      <c r="N83" s="55"/>
      <c r="O83" s="13"/>
      <c r="P83" s="13"/>
      <c r="Q83" s="13"/>
    </row>
    <row r="84" spans="1:17" s="22" customFormat="1" ht="24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54"/>
      <c r="L84" s="54"/>
      <c r="M84" s="54"/>
      <c r="N84" s="55"/>
      <c r="O84" s="13"/>
      <c r="P84" s="13"/>
      <c r="Q84" s="13"/>
    </row>
    <row r="85" spans="1:17" ht="16.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55"/>
      <c r="O85" s="13"/>
      <c r="P85" s="13"/>
      <c r="Q85" s="13"/>
    </row>
    <row r="86" spans="1:17" ht="24" customHeight="1">
      <c r="A86" s="9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55"/>
      <c r="O86" s="13"/>
      <c r="P86" s="13"/>
      <c r="Q86" s="13"/>
    </row>
    <row r="87" spans="1:3" ht="24" customHeight="1">
      <c r="A87" s="13"/>
      <c r="B87" s="22"/>
      <c r="C87" s="22"/>
    </row>
    <row r="88" spans="1:3" ht="24" customHeight="1">
      <c r="A88" s="13"/>
      <c r="B88" s="22"/>
      <c r="C88" s="22"/>
    </row>
    <row r="89" spans="1:2" ht="24" customHeight="1">
      <c r="A89" s="13"/>
      <c r="B89" s="22"/>
    </row>
  </sheetData>
  <sheetProtection password="F9E1" sheet="1"/>
  <mergeCells count="4">
    <mergeCell ref="A65:P65"/>
    <mergeCell ref="A2:R2"/>
    <mergeCell ref="A61:P61"/>
    <mergeCell ref="N4:P4"/>
  </mergeCells>
  <hyperlinks>
    <hyperlink ref="J37" r:id="rId1" display="mateja.krapez@ng-slo.si"/>
    <hyperlink ref="J13" r:id="rId2" display="m.musek@onko-i.si"/>
    <hyperlink ref="J38" r:id="rId3" display="anja.dular@nms.si"/>
    <hyperlink ref="J16" r:id="rId4" display="sonja.pogacnik@mf.uni-lj.si"/>
    <hyperlink ref="J50" r:id="rId5" display="maja.klavzar@fmf.uni-lj.si"/>
    <hyperlink ref="J20" r:id="rId6" display="gita.smole@vf.uni-lj.si"/>
    <hyperlink ref="J48" r:id="rId7" display="zdenka.oven@fe.uni-lj.si"/>
    <hyperlink ref="J55" r:id="rId8" display="petrusa.miholi@vupr.si"/>
    <hyperlink ref="J46" r:id="rId9" display="knjiznica@sb-celje.si"/>
    <hyperlink ref="J56" r:id="rId10" display="tanja.gregoric@fm-kp.si"/>
    <hyperlink ref="J54" r:id="rId11" display="martina.kocbek@vszi.upr.si"/>
    <hyperlink ref="J53" r:id="rId12" display="helena.lemut@fhs.upr.si"/>
    <hyperlink ref="J14" r:id="rId13" display="marjeta.voden@ir-rs.si"/>
    <hyperlink ref="J34" r:id="rId14" display="alja.smole-gasparovic@pef.uni-lj.si"/>
    <hyperlink ref="J39" r:id="rId15" display="oberstar@zrc-sazu.si"/>
    <hyperlink ref="J21" r:id="rId16" display="libray@ish.si"/>
    <hyperlink ref="J26" r:id="rId17" display="vesna.slabe@uirs.si"/>
    <hyperlink ref="J6" r:id="rId18" display="branko.skrinjar@fkkt.uni-lj.si"/>
    <hyperlink ref="J40" r:id="rId19" display="knjiznica@agrft.uni-lj.si"/>
    <hyperlink ref="J28" r:id="rId20" display="tatjana.intihar@ctk.uni-lj.si"/>
    <hyperlink ref="J25" r:id="rId21" display="barbara.bizilj@pf-uni-lj.si"/>
    <hyperlink ref="J15" r:id="rId22" display="alenka.helbl1@guest.arnes.si"/>
    <hyperlink ref="J8" r:id="rId23" display="barbara.cernac@nib.si"/>
    <hyperlink ref="J17" r:id="rId24" display="vesna.denona@zf.uni-lj.si"/>
    <hyperlink ref="J18" r:id="rId25" display="lili.marincek@kis.si"/>
    <hyperlink ref="J12" r:id="rId26" display="knjiznicaimt@imt.si"/>
    <hyperlink ref="J44" r:id="rId27" display="mojca.markovic@uni-mb.si"/>
    <hyperlink ref="J49" r:id="rId28" display="mirjana.frelih@ung.si"/>
    <hyperlink ref="J51" r:id="rId29" display="irena.berlic@ntf.uni-lj.si"/>
    <hyperlink ref="J19" r:id="rId30" display="maja.bozic@gozdis.si"/>
    <hyperlink ref="J22" r:id="rId31" display="simona.juvan@bf.uni-lj.si"/>
    <hyperlink ref="J30" r:id="rId32" display="mirjam.kotar@fdv.uni-lj.si"/>
    <hyperlink ref="J24" r:id="rId33" display="igorz@inz.si"/>
    <hyperlink ref="J47" r:id="rId34" display="peter.cerce@zrs.upr.si"/>
    <hyperlink ref="J41" r:id="rId35" display="knjiznica.alu@aluo.uni-lj.si"/>
    <hyperlink ref="J29" r:id="rId36" display="milan.lovenjak@ff.uni-lj.si"/>
    <hyperlink ref="J9" r:id="rId37" display="luka.sustersic@ijs.si"/>
    <hyperlink ref="J31" r:id="rId38" display="irena.kordez@pf.uni-lj.si"/>
    <hyperlink ref="J45" r:id="rId39" display="ksenija.pozar@ag.uni-lj.si"/>
    <hyperlink ref="J52" r:id="rId40" display="nevenka.balun@uni-mb.si"/>
    <hyperlink ref="J32" r:id="rId41" display="ivan.kanic@ef.uni-lj.si"/>
    <hyperlink ref="J43" r:id="rId42" display="teja.povh@fgg.uni-lj.si"/>
    <hyperlink ref="J33" r:id="rId43" display="ines.gusel@uni-mb.si"/>
    <hyperlink ref="J10" r:id="rId44" display="mateja.norcic@teof.uni-lj.si"/>
    <hyperlink ref="J11" r:id="rId45" display="fanika.vrecko@teof.uni-lj.si"/>
    <hyperlink ref="J27" r:id="rId46" display="zdenka.petermanec@uni-mb.si"/>
    <hyperlink ref="J7" r:id="rId47" display="priscila.gulic@ki.si"/>
    <hyperlink ref="J35" r:id="rId48" display="natasa.svrznjak@fu.uni-lj.si"/>
    <hyperlink ref="J23" r:id="rId49" display="ksenija.skorjanc@uni-mb.si"/>
    <hyperlink ref="J42" r:id="rId50" display="zorka.keselj@fs-uni-lj.si"/>
  </hyperlinks>
  <printOptions/>
  <pageMargins left="0.75" right="0.75" top="1" bottom="1" header="0" footer="0"/>
  <pageSetup fitToHeight="5" horizontalDpi="600" verticalDpi="600" orientation="portrait" paperSize="9" scale="57" r:id="rId51"/>
  <headerFooter alignWithMargins="0">
    <oddFooter>&amp;CStran &amp;P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0" sqref="B60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Prednostna lista za sofinanciranje nakupa tuje znanstvene literature in baz podatkov v letu 2010</dc:title>
  <dc:subject/>
  <dc:creator>ARRS</dc:creator>
  <cp:keywords/>
  <dc:description/>
  <cp:lastModifiedBy>Grošelj Nevenka</cp:lastModifiedBy>
  <cp:lastPrinted>2010-09-02T07:28:26Z</cp:lastPrinted>
  <dcterms:created xsi:type="dcterms:W3CDTF">2010-07-01T08:36:23Z</dcterms:created>
  <dcterms:modified xsi:type="dcterms:W3CDTF">2010-09-02T07:29:40Z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