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860" windowHeight="11670" activeTab="0"/>
  </bookViews>
  <sheets>
    <sheet name="A" sheetId="1" r:id="rId1"/>
  </sheets>
  <definedNames>
    <definedName name="_Key1" hidden="1">'A'!$D$90:$D$98</definedName>
    <definedName name="_Order1" hidden="1">255</definedName>
    <definedName name="_Sort" hidden="1">'A'!$A$90:$O$98</definedName>
  </definedNames>
  <calcPr fullCalcOnLoad="1"/>
</workbook>
</file>

<file path=xl/sharedStrings.xml><?xml version="1.0" encoding="utf-8"?>
<sst xmlns="http://schemas.openxmlformats.org/spreadsheetml/2006/main" count="371" uniqueCount="188">
  <si>
    <t>PARAMETRI</t>
  </si>
  <si>
    <t>Regres      (K2R)</t>
  </si>
  <si>
    <t>Regres      (K2r)</t>
  </si>
  <si>
    <t>Prehrana    (K2m)</t>
  </si>
  <si>
    <t>Prevoz      (K2p)</t>
  </si>
  <si>
    <t>Steber raz. (K2S)</t>
  </si>
  <si>
    <t>Steber MR   (K2s)</t>
  </si>
  <si>
    <t>K2 (razisk.):</t>
  </si>
  <si>
    <t>K2 (MR):</t>
  </si>
  <si>
    <t>A1</t>
  </si>
  <si>
    <t>A2</t>
  </si>
  <si>
    <t>B</t>
  </si>
  <si>
    <t>C</t>
  </si>
  <si>
    <t>D</t>
  </si>
  <si>
    <t>SDr</t>
  </si>
  <si>
    <t>SDm</t>
  </si>
  <si>
    <t>SDp</t>
  </si>
  <si>
    <t>SDS+s</t>
  </si>
  <si>
    <t>SD</t>
  </si>
  <si>
    <t>Stat.oblika</t>
  </si>
  <si>
    <t>SSM</t>
  </si>
  <si>
    <t>Tip</t>
  </si>
  <si>
    <t>RO</t>
  </si>
  <si>
    <t>Naziv</t>
  </si>
  <si>
    <t>Inf.skp.11</t>
  </si>
  <si>
    <t>Prg 11</t>
  </si>
  <si>
    <t>SkOb11</t>
  </si>
  <si>
    <t>MR 11</t>
  </si>
  <si>
    <t>FT 11</t>
  </si>
  <si>
    <t>Regres</t>
  </si>
  <si>
    <t>Prehrana</t>
  </si>
  <si>
    <t>Prevoz</t>
  </si>
  <si>
    <t>Steber KDPZ</t>
  </si>
  <si>
    <t>Skupaj</t>
  </si>
  <si>
    <t>JRZ</t>
  </si>
  <si>
    <t>0104</t>
  </si>
  <si>
    <t>KI</t>
  </si>
  <si>
    <t>0105</t>
  </si>
  <si>
    <t>NIB</t>
  </si>
  <si>
    <t>0106</t>
  </si>
  <si>
    <t>IJS</t>
  </si>
  <si>
    <t>0206</t>
  </si>
  <si>
    <t>IMT</t>
  </si>
  <si>
    <t>0215</t>
  </si>
  <si>
    <t>GEOZS</t>
  </si>
  <si>
    <t>0401</t>
  </si>
  <si>
    <t>KIS</t>
  </si>
  <si>
    <t>0404</t>
  </si>
  <si>
    <t>GIS</t>
  </si>
  <si>
    <t>0501</t>
  </si>
  <si>
    <t>INZ</t>
  </si>
  <si>
    <t>0502</t>
  </si>
  <si>
    <t>IER</t>
  </si>
  <si>
    <t>0505</t>
  </si>
  <si>
    <t>0507</t>
  </si>
  <si>
    <t>INV</t>
  </si>
  <si>
    <t>0553</t>
  </si>
  <si>
    <t>0618</t>
  </si>
  <si>
    <t>ZRC SAZU</t>
  </si>
  <si>
    <t>1500</t>
  </si>
  <si>
    <t>1502</t>
  </si>
  <si>
    <t>ZAG</t>
  </si>
  <si>
    <t>JRZ SKUPAJ</t>
  </si>
  <si>
    <t>Fakulteta</t>
  </si>
  <si>
    <t>0510</t>
  </si>
  <si>
    <t>UNI-LJ</t>
  </si>
  <si>
    <t>0103</t>
  </si>
  <si>
    <t>UL FKKT</t>
  </si>
  <si>
    <t>0170</t>
  </si>
  <si>
    <t>UL TEOF</t>
  </si>
  <si>
    <t>0381</t>
  </si>
  <si>
    <t>UL MF</t>
  </si>
  <si>
    <t>0382</t>
  </si>
  <si>
    <t>UL ZF</t>
  </si>
  <si>
    <t>0406</t>
  </si>
  <si>
    <t>UL VF</t>
  </si>
  <si>
    <t>0481</t>
  </si>
  <si>
    <t>UL BF</t>
  </si>
  <si>
    <t>Univerza - JVZ</t>
  </si>
  <si>
    <t>UL</t>
  </si>
  <si>
    <t>0581</t>
  </si>
  <si>
    <t>UL FF</t>
  </si>
  <si>
    <t>0582</t>
  </si>
  <si>
    <t>UL FDV</t>
  </si>
  <si>
    <t>0583</t>
  </si>
  <si>
    <t>UL PF</t>
  </si>
  <si>
    <t>0584</t>
  </si>
  <si>
    <t>UL EF</t>
  </si>
  <si>
    <t>0587</t>
  </si>
  <si>
    <t>0588</t>
  </si>
  <si>
    <t>UL PEF</t>
  </si>
  <si>
    <t>0590</t>
  </si>
  <si>
    <t>UL FU</t>
  </si>
  <si>
    <t>0591</t>
  </si>
  <si>
    <t>UL FSD</t>
  </si>
  <si>
    <t>0600</t>
  </si>
  <si>
    <t>UL FPP</t>
  </si>
  <si>
    <t>0681</t>
  </si>
  <si>
    <t>UL AGRFT</t>
  </si>
  <si>
    <t>0682</t>
  </si>
  <si>
    <t>UL ALUO</t>
  </si>
  <si>
    <t>0782</t>
  </si>
  <si>
    <t>UL FS</t>
  </si>
  <si>
    <t>0787</t>
  </si>
  <si>
    <t>UL FFA</t>
  </si>
  <si>
    <t>0791</t>
  </si>
  <si>
    <t>UL FA</t>
  </si>
  <si>
    <t>0792</t>
  </si>
  <si>
    <t>UL FGG</t>
  </si>
  <si>
    <t>0868</t>
  </si>
  <si>
    <t>UL AG</t>
  </si>
  <si>
    <t>1538</t>
  </si>
  <si>
    <t>UL FE</t>
  </si>
  <si>
    <t>1539</t>
  </si>
  <si>
    <t>UL FRI</t>
  </si>
  <si>
    <t>1554</t>
  </si>
  <si>
    <t>UL FMF</t>
  </si>
  <si>
    <t>1555</t>
  </si>
  <si>
    <t>UL NTF</t>
  </si>
  <si>
    <t>UNI-LJ SKUPAJ</t>
  </si>
  <si>
    <t>0552</t>
  </si>
  <si>
    <t>UNI-MB</t>
  </si>
  <si>
    <t>0482</t>
  </si>
  <si>
    <t>UM FK</t>
  </si>
  <si>
    <t>Drugi zavodi</t>
  </si>
  <si>
    <t>0524</t>
  </si>
  <si>
    <t>UKM</t>
  </si>
  <si>
    <t>UM</t>
  </si>
  <si>
    <t>0585</t>
  </si>
  <si>
    <t>UM EPF</t>
  </si>
  <si>
    <t>0586</t>
  </si>
  <si>
    <t>UM FOV</t>
  </si>
  <si>
    <t>0589</t>
  </si>
  <si>
    <t>UM PEF</t>
  </si>
  <si>
    <t>0592</t>
  </si>
  <si>
    <t>UM PF</t>
  </si>
  <si>
    <t>0794</t>
  </si>
  <si>
    <t>UM FKKT</t>
  </si>
  <si>
    <t>0795</t>
  </si>
  <si>
    <t>UM FS</t>
  </si>
  <si>
    <t>0796</t>
  </si>
  <si>
    <t>UM FERI</t>
  </si>
  <si>
    <t>0797</t>
  </si>
  <si>
    <t>UM FG</t>
  </si>
  <si>
    <t>1604</t>
  </si>
  <si>
    <t>UM FZV</t>
  </si>
  <si>
    <t>2131</t>
  </si>
  <si>
    <t>UM FVV</t>
  </si>
  <si>
    <t>2334</t>
  </si>
  <si>
    <t>UM MF</t>
  </si>
  <si>
    <t>2429</t>
  </si>
  <si>
    <t>UM FL</t>
  </si>
  <si>
    <t>2547</t>
  </si>
  <si>
    <t>UM FNM</t>
  </si>
  <si>
    <t>2565</t>
  </si>
  <si>
    <t>UM FF</t>
  </si>
  <si>
    <t>2735</t>
  </si>
  <si>
    <t>UM FE</t>
  </si>
  <si>
    <t>UNI-MB SKUPAJ</t>
  </si>
  <si>
    <t>1988</t>
  </si>
  <si>
    <t>UNI-PR*</t>
  </si>
  <si>
    <t>1510</t>
  </si>
  <si>
    <t>UP ZRS</t>
  </si>
  <si>
    <t>1669</t>
  </si>
  <si>
    <t>UP IAM</t>
  </si>
  <si>
    <t>UNI-PR</t>
  </si>
  <si>
    <t>1718</t>
  </si>
  <si>
    <t>1822</t>
  </si>
  <si>
    <t>UP</t>
  </si>
  <si>
    <t>2158</t>
  </si>
  <si>
    <t>UP PEF</t>
  </si>
  <si>
    <t>2413</t>
  </si>
  <si>
    <t>UP FVZ</t>
  </si>
  <si>
    <t>2790</t>
  </si>
  <si>
    <t>UP FAMNIT</t>
  </si>
  <si>
    <t>7097</t>
  </si>
  <si>
    <t>UP FM</t>
  </si>
  <si>
    <t>UNI-PR SKUPAJ</t>
  </si>
  <si>
    <t>SKUPAJ</t>
  </si>
  <si>
    <t>IZRAČUN RAZDELITVE SREDSTEV ZA SD ZA LETO 2012</t>
  </si>
  <si>
    <t>URBANISTIČNI INŠT.</t>
  </si>
  <si>
    <t>PEDAGOŠKI INŠTITUT</t>
  </si>
  <si>
    <t>HIDROINŠTITUT</t>
  </si>
  <si>
    <t>UL FŠ</t>
  </si>
  <si>
    <t>UP FTŠ TURISTICA</t>
  </si>
  <si>
    <t>UP FHŠ</t>
  </si>
  <si>
    <t>Visoka str. šola</t>
  </si>
  <si>
    <t>Uni. inšt.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</si>
</sst>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0_);\(#,##0.00\)"/>
  </numFmts>
  <fonts count="5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.5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166" fontId="0" fillId="0" borderId="0" xfId="0" applyAlignment="1">
      <alignment/>
    </xf>
    <xf numFmtId="166" fontId="4" fillId="0" borderId="0" xfId="0" applyFont="1" applyAlignment="1">
      <alignment/>
    </xf>
    <xf numFmtId="166" fontId="4" fillId="0" borderId="0" xfId="0" applyFont="1" applyAlignment="1">
      <alignment horizontal="right"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1" xfId="0" applyFont="1" applyBorder="1" applyAlignment="1">
      <alignment/>
    </xf>
    <xf numFmtId="166" fontId="4" fillId="0" borderId="1" xfId="0" applyFont="1" applyBorder="1" applyAlignment="1">
      <alignment horizontal="center"/>
    </xf>
    <xf numFmtId="166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 applyProtection="1">
      <alignment/>
      <protection/>
    </xf>
    <xf numFmtId="165" fontId="4" fillId="0" borderId="1" xfId="0" applyNumberFormat="1" applyFont="1" applyBorder="1" applyAlignment="1" applyProtection="1">
      <alignment/>
      <protection/>
    </xf>
    <xf numFmtId="166" fontId="4" fillId="0" borderId="1" xfId="0" applyNumberFormat="1" applyFont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2"/>
  <sheetViews>
    <sheetView showGridLines="0" tabSelected="1" workbookViewId="0" topLeftCell="A1">
      <selection activeCell="C63" sqref="C63"/>
    </sheetView>
  </sheetViews>
  <sheetFormatPr defaultColWidth="9.625" defaultRowHeight="12.75"/>
  <cols>
    <col min="1" max="1" width="17.625" style="1" customWidth="1"/>
    <col min="2" max="2" width="6.625" style="1" customWidth="1"/>
    <col min="3" max="3" width="14.625" style="1" customWidth="1"/>
    <col min="4" max="4" width="5.625" style="1" customWidth="1"/>
    <col min="5" max="5" width="21.625" style="1" customWidth="1"/>
    <col min="6" max="6" width="15.625" style="1" customWidth="1"/>
    <col min="7" max="9" width="7.625" style="1" customWidth="1"/>
    <col min="10" max="10" width="6.625" style="1" customWidth="1"/>
    <col min="11" max="12" width="13.625" style="1" customWidth="1"/>
    <col min="13" max="13" width="11.625" style="1" customWidth="1"/>
    <col min="14" max="15" width="13.625" style="1" customWidth="1"/>
    <col min="16" max="16384" width="9.625" style="1" customWidth="1"/>
  </cols>
  <sheetData>
    <row r="1" ht="10.5">
      <c r="A1" s="1" t="s">
        <v>179</v>
      </c>
    </row>
    <row r="4" spans="1:3" ht="10.5">
      <c r="A4" s="5" t="s">
        <v>0</v>
      </c>
      <c r="B4" s="5"/>
      <c r="C4" s="5"/>
    </row>
    <row r="5" spans="1:3" ht="10.5">
      <c r="A5" s="5"/>
      <c r="B5" s="5"/>
      <c r="C5" s="5"/>
    </row>
    <row r="6" spans="1:3" ht="10.5">
      <c r="A6" s="5" t="s">
        <v>1</v>
      </c>
      <c r="B6" s="5"/>
      <c r="C6" s="5">
        <v>147.49</v>
      </c>
    </row>
    <row r="7" spans="1:3" ht="10.5">
      <c r="A7" s="5" t="s">
        <v>2</v>
      </c>
      <c r="B7" s="5"/>
      <c r="C7" s="5">
        <v>328.7</v>
      </c>
    </row>
    <row r="8" spans="1:3" ht="10.5">
      <c r="A8" s="5" t="s">
        <v>3</v>
      </c>
      <c r="B8" s="5"/>
      <c r="C8" s="5">
        <v>813.12</v>
      </c>
    </row>
    <row r="9" spans="1:3" ht="10.5">
      <c r="A9" s="5" t="s">
        <v>4</v>
      </c>
      <c r="B9" s="5"/>
      <c r="C9" s="5">
        <f>37*11</f>
        <v>407</v>
      </c>
    </row>
    <row r="10" spans="1:3" ht="10.5">
      <c r="A10" s="5" t="s">
        <v>5</v>
      </c>
      <c r="B10" s="5"/>
      <c r="C10" s="5">
        <f>37.1*12</f>
        <v>445.20000000000005</v>
      </c>
    </row>
    <row r="11" spans="1:3" ht="10.5">
      <c r="A11" s="5" t="s">
        <v>6</v>
      </c>
      <c r="B11" s="5"/>
      <c r="C11" s="5">
        <f>26.1*12</f>
        <v>313.20000000000005</v>
      </c>
    </row>
    <row r="12" spans="1:3" ht="10.5">
      <c r="A12" s="5" t="s">
        <v>7</v>
      </c>
      <c r="B12" s="5"/>
      <c r="C12" s="5">
        <f>C6+C8+C9+C10</f>
        <v>1812.8100000000002</v>
      </c>
    </row>
    <row r="13" spans="1:3" ht="10.5">
      <c r="A13" s="5" t="s">
        <v>8</v>
      </c>
      <c r="B13" s="5"/>
      <c r="C13" s="5">
        <f>C7+C8+C9+C11</f>
        <v>1862.02</v>
      </c>
    </row>
    <row r="15" spans="6:15" ht="10.5">
      <c r="F15" s="2" t="s">
        <v>9</v>
      </c>
      <c r="G15" s="2" t="s">
        <v>10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15</v>
      </c>
      <c r="M15" s="2" t="s">
        <v>16</v>
      </c>
      <c r="N15" s="2" t="s">
        <v>17</v>
      </c>
      <c r="O15" s="2" t="s">
        <v>18</v>
      </c>
    </row>
    <row r="16" spans="1:15" ht="10.5">
      <c r="A16" s="5" t="s">
        <v>19</v>
      </c>
      <c r="B16" s="6" t="s">
        <v>20</v>
      </c>
      <c r="C16" s="5" t="s">
        <v>21</v>
      </c>
      <c r="D16" s="6" t="s">
        <v>22</v>
      </c>
      <c r="E16" s="5" t="s">
        <v>23</v>
      </c>
      <c r="F16" s="7" t="s">
        <v>24</v>
      </c>
      <c r="G16" s="7" t="s">
        <v>25</v>
      </c>
      <c r="H16" s="7" t="s">
        <v>26</v>
      </c>
      <c r="I16" s="7" t="s">
        <v>27</v>
      </c>
      <c r="J16" s="7" t="s">
        <v>28</v>
      </c>
      <c r="K16" s="7" t="s">
        <v>29</v>
      </c>
      <c r="L16" s="7" t="s">
        <v>30</v>
      </c>
      <c r="M16" s="7" t="s">
        <v>31</v>
      </c>
      <c r="N16" s="7" t="s">
        <v>32</v>
      </c>
      <c r="O16" s="7" t="s">
        <v>33</v>
      </c>
    </row>
    <row r="17" spans="1:15" ht="10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0.5">
      <c r="A18" s="5" t="s">
        <v>34</v>
      </c>
      <c r="B18" s="5"/>
      <c r="C18" s="5" t="s">
        <v>34</v>
      </c>
      <c r="D18" s="5" t="s">
        <v>35</v>
      </c>
      <c r="E18" s="5" t="s">
        <v>36</v>
      </c>
      <c r="F18" s="8">
        <v>6</v>
      </c>
      <c r="G18" s="9">
        <v>109.33</v>
      </c>
      <c r="H18" s="9">
        <v>11.9</v>
      </c>
      <c r="I18" s="9">
        <v>67.48</v>
      </c>
      <c r="J18" s="8"/>
      <c r="K18" s="5">
        <f aca="true" t="shared" si="0" ref="K18:K32">ROUND(((+F18+G18+H18+J18)*$C$6)+(I18*$C$7),2)</f>
        <v>40945.83</v>
      </c>
      <c r="L18" s="5">
        <f aca="true" t="shared" si="1" ref="L18:L32">ROUND((+F18+G18+H18+I18+J18)*$C$8,2)</f>
        <v>158322.6</v>
      </c>
      <c r="M18" s="5">
        <f aca="true" t="shared" si="2" ref="M18:M32">ROUND((+F18+G18+H18+I18+J18)*$C$9,2)</f>
        <v>79246.97</v>
      </c>
      <c r="N18" s="5">
        <f aca="true" t="shared" si="3" ref="N18:N32">ROUND((+I18*$C$11)+((F18+G18+H18+J18)*$C$10),2)</f>
        <v>77777.53</v>
      </c>
      <c r="O18" s="5">
        <f aca="true" t="shared" si="4" ref="O18:O32">SUM(K18:N18)</f>
        <v>356292.93000000005</v>
      </c>
    </row>
    <row r="19" spans="1:15" ht="10.5">
      <c r="A19" s="5" t="s">
        <v>34</v>
      </c>
      <c r="B19" s="5"/>
      <c r="C19" s="5" t="s">
        <v>34</v>
      </c>
      <c r="D19" s="5" t="s">
        <v>37</v>
      </c>
      <c r="E19" s="5" t="s">
        <v>38</v>
      </c>
      <c r="F19" s="8">
        <v>4</v>
      </c>
      <c r="G19" s="9">
        <v>43.33</v>
      </c>
      <c r="H19" s="9">
        <v>2.95</v>
      </c>
      <c r="I19" s="9">
        <v>24.11</v>
      </c>
      <c r="J19" s="8"/>
      <c r="K19" s="5">
        <f t="shared" si="0"/>
        <v>15340.75</v>
      </c>
      <c r="L19" s="5">
        <f t="shared" si="1"/>
        <v>60488</v>
      </c>
      <c r="M19" s="5">
        <f t="shared" si="2"/>
        <v>30276.73</v>
      </c>
      <c r="N19" s="5">
        <f t="shared" si="3"/>
        <v>29935.91</v>
      </c>
      <c r="O19" s="5">
        <f t="shared" si="4"/>
        <v>136041.38999999998</v>
      </c>
    </row>
    <row r="20" spans="1:15" ht="10.5">
      <c r="A20" s="5" t="s">
        <v>34</v>
      </c>
      <c r="B20" s="5"/>
      <c r="C20" s="5" t="s">
        <v>34</v>
      </c>
      <c r="D20" s="5" t="s">
        <v>39</v>
      </c>
      <c r="E20" s="5" t="s">
        <v>40</v>
      </c>
      <c r="F20" s="8">
        <v>20</v>
      </c>
      <c r="G20" s="9">
        <v>322.99</v>
      </c>
      <c r="H20" s="9">
        <v>27.61</v>
      </c>
      <c r="I20" s="9">
        <v>161.99</v>
      </c>
      <c r="J20" s="8"/>
      <c r="K20" s="5">
        <f t="shared" si="0"/>
        <v>107905.91</v>
      </c>
      <c r="L20" s="5">
        <f t="shared" si="1"/>
        <v>433059.58</v>
      </c>
      <c r="M20" s="5">
        <f t="shared" si="2"/>
        <v>216764.13</v>
      </c>
      <c r="N20" s="5">
        <f t="shared" si="3"/>
        <v>215726.39</v>
      </c>
      <c r="O20" s="5">
        <f t="shared" si="4"/>
        <v>973456.01</v>
      </c>
    </row>
    <row r="21" spans="1:15" ht="10.5">
      <c r="A21" s="5" t="s">
        <v>34</v>
      </c>
      <c r="B21" s="5"/>
      <c r="C21" s="5" t="s">
        <v>34</v>
      </c>
      <c r="D21" s="5" t="s">
        <v>41</v>
      </c>
      <c r="E21" s="5" t="s">
        <v>42</v>
      </c>
      <c r="F21" s="8">
        <v>3</v>
      </c>
      <c r="G21" s="9">
        <v>19</v>
      </c>
      <c r="H21" s="9">
        <v>1.89</v>
      </c>
      <c r="I21" s="9">
        <v>2.33</v>
      </c>
      <c r="J21" s="8"/>
      <c r="K21" s="5">
        <f t="shared" si="0"/>
        <v>4289.41</v>
      </c>
      <c r="L21" s="5">
        <f t="shared" si="1"/>
        <v>21320.01</v>
      </c>
      <c r="M21" s="5">
        <f t="shared" si="2"/>
        <v>10671.54</v>
      </c>
      <c r="N21" s="5">
        <f t="shared" si="3"/>
        <v>11365.58</v>
      </c>
      <c r="O21" s="5">
        <f t="shared" si="4"/>
        <v>47646.54</v>
      </c>
    </row>
    <row r="22" spans="1:15" ht="10.5">
      <c r="A22" s="5" t="s">
        <v>34</v>
      </c>
      <c r="B22" s="5"/>
      <c r="C22" s="5" t="s">
        <v>34</v>
      </c>
      <c r="D22" s="5" t="s">
        <v>43</v>
      </c>
      <c r="E22" s="5" t="s">
        <v>44</v>
      </c>
      <c r="F22" s="8">
        <v>4</v>
      </c>
      <c r="G22" s="9">
        <v>21.67</v>
      </c>
      <c r="H22" s="9">
        <v>0.53</v>
      </c>
      <c r="I22" s="9">
        <v>10.24</v>
      </c>
      <c r="J22" s="8"/>
      <c r="K22" s="5">
        <f t="shared" si="0"/>
        <v>7230.13</v>
      </c>
      <c r="L22" s="5">
        <f t="shared" si="1"/>
        <v>29630.09</v>
      </c>
      <c r="M22" s="5">
        <f t="shared" si="2"/>
        <v>14831.08</v>
      </c>
      <c r="N22" s="5">
        <f t="shared" si="3"/>
        <v>14871.41</v>
      </c>
      <c r="O22" s="5">
        <f t="shared" si="4"/>
        <v>66562.71</v>
      </c>
    </row>
    <row r="23" spans="1:15" ht="10.5">
      <c r="A23" s="5" t="s">
        <v>34</v>
      </c>
      <c r="B23" s="5"/>
      <c r="C23" s="5" t="s">
        <v>34</v>
      </c>
      <c r="D23" s="5" t="s">
        <v>45</v>
      </c>
      <c r="E23" s="5" t="s">
        <v>46</v>
      </c>
      <c r="F23" s="8">
        <v>4</v>
      </c>
      <c r="G23" s="9">
        <v>35.67</v>
      </c>
      <c r="H23" s="9">
        <v>0</v>
      </c>
      <c r="I23" s="9">
        <v>9.41</v>
      </c>
      <c r="J23" s="8"/>
      <c r="K23" s="5">
        <f t="shared" si="0"/>
        <v>8944</v>
      </c>
      <c r="L23" s="5">
        <f t="shared" si="1"/>
        <v>39907.93</v>
      </c>
      <c r="M23" s="5">
        <f t="shared" si="2"/>
        <v>19975.56</v>
      </c>
      <c r="N23" s="5">
        <f t="shared" si="3"/>
        <v>20608.3</v>
      </c>
      <c r="O23" s="5">
        <f t="shared" si="4"/>
        <v>89435.79000000001</v>
      </c>
    </row>
    <row r="24" spans="1:15" ht="10.5">
      <c r="A24" s="5" t="s">
        <v>34</v>
      </c>
      <c r="B24" s="5"/>
      <c r="C24" s="5" t="s">
        <v>34</v>
      </c>
      <c r="D24" s="5" t="s">
        <v>47</v>
      </c>
      <c r="E24" s="5" t="s">
        <v>48</v>
      </c>
      <c r="F24" s="8">
        <v>1</v>
      </c>
      <c r="G24" s="9">
        <v>18.67</v>
      </c>
      <c r="H24" s="9">
        <v>0.59</v>
      </c>
      <c r="I24" s="9">
        <v>3.07</v>
      </c>
      <c r="J24" s="8"/>
      <c r="K24" s="5">
        <f t="shared" si="0"/>
        <v>3997.26</v>
      </c>
      <c r="L24" s="5">
        <f t="shared" si="1"/>
        <v>18970.09</v>
      </c>
      <c r="M24" s="5">
        <f t="shared" si="2"/>
        <v>9495.31</v>
      </c>
      <c r="N24" s="5">
        <f t="shared" si="3"/>
        <v>9981.28</v>
      </c>
      <c r="O24" s="5">
        <f t="shared" si="4"/>
        <v>42443.939999999995</v>
      </c>
    </row>
    <row r="25" spans="1:15" ht="10.5">
      <c r="A25" s="5" t="s">
        <v>34</v>
      </c>
      <c r="B25" s="5"/>
      <c r="C25" s="5" t="s">
        <v>34</v>
      </c>
      <c r="D25" s="5" t="s">
        <v>49</v>
      </c>
      <c r="E25" s="5" t="s">
        <v>50</v>
      </c>
      <c r="F25" s="8">
        <v>1</v>
      </c>
      <c r="G25" s="9">
        <v>19.33</v>
      </c>
      <c r="H25" s="9">
        <v>0.55</v>
      </c>
      <c r="I25" s="9">
        <v>5.12</v>
      </c>
      <c r="J25" s="8"/>
      <c r="K25" s="5">
        <f t="shared" si="0"/>
        <v>4762.54</v>
      </c>
      <c r="L25" s="5">
        <f t="shared" si="1"/>
        <v>21141.12</v>
      </c>
      <c r="M25" s="5">
        <f t="shared" si="2"/>
        <v>10582</v>
      </c>
      <c r="N25" s="5">
        <f t="shared" si="3"/>
        <v>10899.36</v>
      </c>
      <c r="O25" s="5">
        <f t="shared" si="4"/>
        <v>47385.020000000004</v>
      </c>
    </row>
    <row r="26" spans="1:15" ht="10.5">
      <c r="A26" s="5" t="s">
        <v>34</v>
      </c>
      <c r="B26" s="5"/>
      <c r="C26" s="5" t="s">
        <v>34</v>
      </c>
      <c r="D26" s="5" t="s">
        <v>51</v>
      </c>
      <c r="E26" s="5" t="s">
        <v>52</v>
      </c>
      <c r="F26" s="8">
        <v>1</v>
      </c>
      <c r="G26" s="9">
        <v>7</v>
      </c>
      <c r="H26" s="9">
        <v>0.37</v>
      </c>
      <c r="I26" s="9">
        <v>2</v>
      </c>
      <c r="J26" s="8"/>
      <c r="K26" s="5">
        <f t="shared" si="0"/>
        <v>1891.89</v>
      </c>
      <c r="L26" s="5">
        <f t="shared" si="1"/>
        <v>8432.05</v>
      </c>
      <c r="M26" s="5">
        <f t="shared" si="2"/>
        <v>4220.59</v>
      </c>
      <c r="N26" s="5">
        <f t="shared" si="3"/>
        <v>4352.72</v>
      </c>
      <c r="O26" s="5">
        <f t="shared" si="4"/>
        <v>18897.25</v>
      </c>
    </row>
    <row r="27" spans="1:15" ht="10.5">
      <c r="A27" s="5" t="s">
        <v>34</v>
      </c>
      <c r="B27" s="5"/>
      <c r="C27" s="5" t="s">
        <v>34</v>
      </c>
      <c r="D27" s="5" t="s">
        <v>53</v>
      </c>
      <c r="E27" s="5" t="s">
        <v>180</v>
      </c>
      <c r="F27" s="8">
        <v>1</v>
      </c>
      <c r="G27" s="9">
        <v>16</v>
      </c>
      <c r="H27" s="9">
        <v>0.49</v>
      </c>
      <c r="I27" s="9">
        <v>0.25</v>
      </c>
      <c r="J27" s="8"/>
      <c r="K27" s="5">
        <f t="shared" si="0"/>
        <v>2661.78</v>
      </c>
      <c r="L27" s="5">
        <f t="shared" si="1"/>
        <v>14424.75</v>
      </c>
      <c r="M27" s="5">
        <f t="shared" si="2"/>
        <v>7220.18</v>
      </c>
      <c r="N27" s="5">
        <f t="shared" si="3"/>
        <v>7864.85</v>
      </c>
      <c r="O27" s="5">
        <f t="shared" si="4"/>
        <v>32171.559999999998</v>
      </c>
    </row>
    <row r="28" spans="1:15" ht="10.5">
      <c r="A28" s="5" t="s">
        <v>34</v>
      </c>
      <c r="B28" s="5"/>
      <c r="C28" s="5" t="s">
        <v>34</v>
      </c>
      <c r="D28" s="5" t="s">
        <v>54</v>
      </c>
      <c r="E28" s="5" t="s">
        <v>55</v>
      </c>
      <c r="F28" s="8">
        <v>3</v>
      </c>
      <c r="G28" s="9">
        <v>13</v>
      </c>
      <c r="H28" s="9">
        <v>0.18</v>
      </c>
      <c r="I28" s="9">
        <v>0</v>
      </c>
      <c r="J28" s="8"/>
      <c r="K28" s="5">
        <f t="shared" si="0"/>
        <v>2386.39</v>
      </c>
      <c r="L28" s="5">
        <f t="shared" si="1"/>
        <v>13156.28</v>
      </c>
      <c r="M28" s="5">
        <f t="shared" si="2"/>
        <v>6585.26</v>
      </c>
      <c r="N28" s="5">
        <f t="shared" si="3"/>
        <v>7203.34</v>
      </c>
      <c r="O28" s="5">
        <f t="shared" si="4"/>
        <v>29331.27</v>
      </c>
    </row>
    <row r="29" spans="1:15" ht="10.5">
      <c r="A29" s="5" t="s">
        <v>34</v>
      </c>
      <c r="B29" s="5"/>
      <c r="C29" s="5" t="s">
        <v>34</v>
      </c>
      <c r="D29" s="5" t="s">
        <v>56</v>
      </c>
      <c r="E29" s="5" t="s">
        <v>181</v>
      </c>
      <c r="F29" s="8">
        <v>1</v>
      </c>
      <c r="G29" s="9">
        <v>7</v>
      </c>
      <c r="H29" s="9">
        <v>0.96</v>
      </c>
      <c r="I29" s="9">
        <v>3.33</v>
      </c>
      <c r="J29" s="8"/>
      <c r="K29" s="5">
        <f t="shared" si="0"/>
        <v>2416.08</v>
      </c>
      <c r="L29" s="5">
        <f t="shared" si="1"/>
        <v>9993.24</v>
      </c>
      <c r="M29" s="5">
        <f t="shared" si="2"/>
        <v>5002.03</v>
      </c>
      <c r="N29" s="5">
        <f t="shared" si="3"/>
        <v>5031.95</v>
      </c>
      <c r="O29" s="5">
        <f t="shared" si="4"/>
        <v>22443.3</v>
      </c>
    </row>
    <row r="30" spans="1:15" ht="10.5">
      <c r="A30" s="5" t="s">
        <v>34</v>
      </c>
      <c r="B30" s="5"/>
      <c r="C30" s="5" t="s">
        <v>34</v>
      </c>
      <c r="D30" s="5" t="s">
        <v>57</v>
      </c>
      <c r="E30" s="5" t="s">
        <v>58</v>
      </c>
      <c r="F30" s="8">
        <v>11</v>
      </c>
      <c r="G30" s="9">
        <v>139.33</v>
      </c>
      <c r="H30" s="9">
        <v>6.64</v>
      </c>
      <c r="I30" s="9">
        <v>38.3</v>
      </c>
      <c r="J30" s="8"/>
      <c r="K30" s="5">
        <f t="shared" si="0"/>
        <v>35740.72</v>
      </c>
      <c r="L30" s="5">
        <f t="shared" si="1"/>
        <v>158777.94</v>
      </c>
      <c r="M30" s="5">
        <f t="shared" si="2"/>
        <v>79474.89</v>
      </c>
      <c r="N30" s="5">
        <f t="shared" si="3"/>
        <v>81878.6</v>
      </c>
      <c r="O30" s="5">
        <f t="shared" si="4"/>
        <v>355872.15</v>
      </c>
    </row>
    <row r="31" spans="1:15" ht="10.5">
      <c r="A31" s="5" t="s">
        <v>34</v>
      </c>
      <c r="B31" s="5"/>
      <c r="C31" s="5" t="s">
        <v>34</v>
      </c>
      <c r="D31" s="5" t="s">
        <v>59</v>
      </c>
      <c r="E31" s="5" t="s">
        <v>182</v>
      </c>
      <c r="F31" s="8">
        <v>0</v>
      </c>
      <c r="G31" s="9">
        <v>3.67</v>
      </c>
      <c r="H31" s="9">
        <v>0</v>
      </c>
      <c r="I31" s="9">
        <v>0</v>
      </c>
      <c r="J31" s="8"/>
      <c r="K31" s="5">
        <f t="shared" si="0"/>
        <v>541.29</v>
      </c>
      <c r="L31" s="5">
        <f t="shared" si="1"/>
        <v>2984.15</v>
      </c>
      <c r="M31" s="5">
        <f t="shared" si="2"/>
        <v>1493.69</v>
      </c>
      <c r="N31" s="5">
        <f t="shared" si="3"/>
        <v>1633.88</v>
      </c>
      <c r="O31" s="5">
        <f t="shared" si="4"/>
        <v>6653.01</v>
      </c>
    </row>
    <row r="32" spans="1:15" ht="10.5">
      <c r="A32" s="5" t="s">
        <v>34</v>
      </c>
      <c r="B32" s="5"/>
      <c r="C32" s="5" t="s">
        <v>34</v>
      </c>
      <c r="D32" s="5" t="s">
        <v>60</v>
      </c>
      <c r="E32" s="5" t="s">
        <v>61</v>
      </c>
      <c r="F32" s="8">
        <v>1</v>
      </c>
      <c r="G32" s="9">
        <v>4.67</v>
      </c>
      <c r="H32" s="9">
        <v>4.67</v>
      </c>
      <c r="I32" s="9">
        <v>3.17</v>
      </c>
      <c r="J32" s="8"/>
      <c r="K32" s="5">
        <f t="shared" si="0"/>
        <v>2567.03</v>
      </c>
      <c r="L32" s="5">
        <f t="shared" si="1"/>
        <v>10985.25</v>
      </c>
      <c r="M32" s="5">
        <f t="shared" si="2"/>
        <v>5498.57</v>
      </c>
      <c r="N32" s="5">
        <f t="shared" si="3"/>
        <v>5596.21</v>
      </c>
      <c r="O32" s="5">
        <f t="shared" si="4"/>
        <v>24647.059999999998</v>
      </c>
    </row>
    <row r="33" spans="1:15" ht="10.5">
      <c r="A33" s="5"/>
      <c r="B33" s="5"/>
      <c r="C33" s="5"/>
      <c r="D33" s="5"/>
      <c r="E33" s="5"/>
      <c r="F33" s="8"/>
      <c r="G33" s="9"/>
      <c r="H33" s="9"/>
      <c r="I33" s="9"/>
      <c r="J33" s="8"/>
      <c r="K33" s="5"/>
      <c r="L33" s="5"/>
      <c r="M33" s="5"/>
      <c r="N33" s="5"/>
      <c r="O33" s="5"/>
    </row>
    <row r="34" spans="1:15" ht="10.5">
      <c r="A34" s="5"/>
      <c r="B34" s="5"/>
      <c r="C34" s="5" t="s">
        <v>62</v>
      </c>
      <c r="D34" s="5"/>
      <c r="E34" s="5"/>
      <c r="F34" s="8">
        <f aca="true" t="shared" si="5" ref="F34:O34">SUM(F18:F32)</f>
        <v>61</v>
      </c>
      <c r="G34" s="5">
        <f t="shared" si="5"/>
        <v>780.6599999999999</v>
      </c>
      <c r="H34" s="5">
        <f t="shared" si="5"/>
        <v>59.330000000000005</v>
      </c>
      <c r="I34" s="5">
        <f t="shared" si="5"/>
        <v>330.80000000000007</v>
      </c>
      <c r="J34" s="8">
        <f t="shared" si="5"/>
        <v>0</v>
      </c>
      <c r="K34" s="5">
        <f t="shared" si="5"/>
        <v>241621.01000000004</v>
      </c>
      <c r="L34" s="5">
        <f t="shared" si="5"/>
        <v>1001593.0800000002</v>
      </c>
      <c r="M34" s="5">
        <f t="shared" si="5"/>
        <v>501338.5300000001</v>
      </c>
      <c r="N34" s="5">
        <f t="shared" si="5"/>
        <v>504727.31</v>
      </c>
      <c r="O34" s="5">
        <f t="shared" si="5"/>
        <v>2249279.93</v>
      </c>
    </row>
    <row r="36" spans="6:10" ht="10.5">
      <c r="F36" s="3"/>
      <c r="G36" s="4"/>
      <c r="H36" s="4"/>
      <c r="I36" s="4"/>
      <c r="J36" s="3"/>
    </row>
    <row r="37" spans="1:15" ht="10.5">
      <c r="A37" s="5" t="s">
        <v>63</v>
      </c>
      <c r="B37" s="5" t="s">
        <v>64</v>
      </c>
      <c r="C37" s="5" t="s">
        <v>65</v>
      </c>
      <c r="D37" s="5" t="s">
        <v>66</v>
      </c>
      <c r="E37" s="5" t="s">
        <v>67</v>
      </c>
      <c r="F37" s="8">
        <v>1</v>
      </c>
      <c r="G37" s="9"/>
      <c r="H37" s="9"/>
      <c r="I37" s="9">
        <v>38.15</v>
      </c>
      <c r="J37" s="8">
        <v>0</v>
      </c>
      <c r="K37" s="5">
        <f aca="true" t="shared" si="6" ref="K37:K63">ROUND(((+F37+G37+H37+J37)*$C$6)+(I37*$C$7),2)</f>
        <v>12687.4</v>
      </c>
      <c r="L37" s="5">
        <f aca="true" t="shared" si="7" ref="L37:L63">ROUND((+F37+G37+H37+I37+J37)*$C$8,2)</f>
        <v>31833.65</v>
      </c>
      <c r="M37" s="5">
        <f aca="true" t="shared" si="8" ref="M37:M63">ROUND((+F37+G37+H37+I37+J37)*$C$9,2)</f>
        <v>15934.05</v>
      </c>
      <c r="N37" s="5">
        <f aca="true" t="shared" si="9" ref="N37:N63">ROUND((+I37*$C$11)+((F37+G37+H37+J37)*$C$10),2)</f>
        <v>12393.78</v>
      </c>
      <c r="O37" s="5">
        <f aca="true" t="shared" si="10" ref="O37:O63">SUM(K37:N37)</f>
        <v>72848.88</v>
      </c>
    </row>
    <row r="38" spans="1:15" ht="10.5">
      <c r="A38" s="5" t="s">
        <v>63</v>
      </c>
      <c r="B38" s="5" t="s">
        <v>64</v>
      </c>
      <c r="C38" s="5" t="s">
        <v>65</v>
      </c>
      <c r="D38" s="5" t="s">
        <v>68</v>
      </c>
      <c r="E38" s="5" t="s">
        <v>69</v>
      </c>
      <c r="F38" s="8">
        <v>0</v>
      </c>
      <c r="G38" s="9"/>
      <c r="H38" s="9"/>
      <c r="I38" s="9">
        <v>4.08</v>
      </c>
      <c r="J38" s="8">
        <v>1</v>
      </c>
      <c r="K38" s="5">
        <f t="shared" si="6"/>
        <v>1488.59</v>
      </c>
      <c r="L38" s="5">
        <f t="shared" si="7"/>
        <v>4130.65</v>
      </c>
      <c r="M38" s="5">
        <f t="shared" si="8"/>
        <v>2067.56</v>
      </c>
      <c r="N38" s="5">
        <f t="shared" si="9"/>
        <v>1723.06</v>
      </c>
      <c r="O38" s="5">
        <f t="shared" si="10"/>
        <v>9409.859999999999</v>
      </c>
    </row>
    <row r="39" spans="1:15" ht="10.5">
      <c r="A39" s="5" t="s">
        <v>63</v>
      </c>
      <c r="B39" s="5" t="s">
        <v>64</v>
      </c>
      <c r="C39" s="5" t="s">
        <v>65</v>
      </c>
      <c r="D39" s="5" t="s">
        <v>70</v>
      </c>
      <c r="E39" s="5" t="s">
        <v>71</v>
      </c>
      <c r="F39" s="8">
        <v>2</v>
      </c>
      <c r="G39" s="9"/>
      <c r="H39" s="9"/>
      <c r="I39" s="9">
        <v>34.04</v>
      </c>
      <c r="J39" s="8">
        <v>1</v>
      </c>
      <c r="K39" s="5">
        <f t="shared" si="6"/>
        <v>11631.42</v>
      </c>
      <c r="L39" s="5">
        <f t="shared" si="7"/>
        <v>30117.96</v>
      </c>
      <c r="M39" s="5">
        <f t="shared" si="8"/>
        <v>15075.28</v>
      </c>
      <c r="N39" s="5">
        <f t="shared" si="9"/>
        <v>11996.93</v>
      </c>
      <c r="O39" s="5">
        <f t="shared" si="10"/>
        <v>68821.59</v>
      </c>
    </row>
    <row r="40" spans="1:15" ht="10.5">
      <c r="A40" s="5" t="s">
        <v>63</v>
      </c>
      <c r="B40" s="5" t="s">
        <v>64</v>
      </c>
      <c r="C40" s="5" t="s">
        <v>65</v>
      </c>
      <c r="D40" s="5" t="s">
        <v>72</v>
      </c>
      <c r="E40" s="5" t="s">
        <v>73</v>
      </c>
      <c r="F40" s="8">
        <v>0</v>
      </c>
      <c r="G40" s="9"/>
      <c r="H40" s="9"/>
      <c r="I40" s="9">
        <v>0</v>
      </c>
      <c r="J40" s="8">
        <v>0</v>
      </c>
      <c r="K40" s="5">
        <f t="shared" si="6"/>
        <v>0</v>
      </c>
      <c r="L40" s="5">
        <f t="shared" si="7"/>
        <v>0</v>
      </c>
      <c r="M40" s="5">
        <f t="shared" si="8"/>
        <v>0</v>
      </c>
      <c r="N40" s="5">
        <f t="shared" si="9"/>
        <v>0</v>
      </c>
      <c r="O40" s="5">
        <f t="shared" si="10"/>
        <v>0</v>
      </c>
    </row>
    <row r="41" spans="1:15" ht="10.5">
      <c r="A41" s="5" t="s">
        <v>63</v>
      </c>
      <c r="B41" s="5" t="s">
        <v>64</v>
      </c>
      <c r="C41" s="5" t="s">
        <v>65</v>
      </c>
      <c r="D41" s="5" t="s">
        <v>74</v>
      </c>
      <c r="E41" s="5" t="s">
        <v>75</v>
      </c>
      <c r="F41" s="8">
        <v>1</v>
      </c>
      <c r="G41" s="9"/>
      <c r="H41" s="9"/>
      <c r="I41" s="9">
        <v>10.9</v>
      </c>
      <c r="J41" s="8">
        <v>1</v>
      </c>
      <c r="K41" s="5">
        <f t="shared" si="6"/>
        <v>3877.81</v>
      </c>
      <c r="L41" s="5">
        <f t="shared" si="7"/>
        <v>10489.25</v>
      </c>
      <c r="M41" s="5">
        <f t="shared" si="8"/>
        <v>5250.3</v>
      </c>
      <c r="N41" s="5">
        <f t="shared" si="9"/>
        <v>4304.28</v>
      </c>
      <c r="O41" s="5">
        <f t="shared" si="10"/>
        <v>23921.64</v>
      </c>
    </row>
    <row r="42" spans="1:15" ht="10.5">
      <c r="A42" s="5" t="s">
        <v>63</v>
      </c>
      <c r="B42" s="5" t="s">
        <v>64</v>
      </c>
      <c r="C42" s="5" t="s">
        <v>65</v>
      </c>
      <c r="D42" s="5" t="s">
        <v>76</v>
      </c>
      <c r="E42" s="5" t="s">
        <v>77</v>
      </c>
      <c r="F42" s="8">
        <v>2</v>
      </c>
      <c r="G42" s="9"/>
      <c r="H42" s="9"/>
      <c r="I42" s="9">
        <v>81.28</v>
      </c>
      <c r="J42" s="8">
        <v>1</v>
      </c>
      <c r="K42" s="5">
        <f t="shared" si="6"/>
        <v>27159.21</v>
      </c>
      <c r="L42" s="5">
        <f t="shared" si="7"/>
        <v>68529.75</v>
      </c>
      <c r="M42" s="5">
        <f t="shared" si="8"/>
        <v>34301.96</v>
      </c>
      <c r="N42" s="5">
        <f t="shared" si="9"/>
        <v>26792.5</v>
      </c>
      <c r="O42" s="5">
        <f t="shared" si="10"/>
        <v>156783.41999999998</v>
      </c>
    </row>
    <row r="43" spans="1:15" ht="10.5">
      <c r="A43" s="5" t="s">
        <v>78</v>
      </c>
      <c r="B43" s="5" t="s">
        <v>64</v>
      </c>
      <c r="C43" s="5" t="s">
        <v>65</v>
      </c>
      <c r="D43" s="5" t="s">
        <v>64</v>
      </c>
      <c r="E43" s="5" t="s">
        <v>79</v>
      </c>
      <c r="F43" s="8">
        <v>2</v>
      </c>
      <c r="G43" s="9"/>
      <c r="H43" s="9"/>
      <c r="I43" s="9">
        <v>0</v>
      </c>
      <c r="J43" s="8">
        <v>0</v>
      </c>
      <c r="K43" s="5">
        <f t="shared" si="6"/>
        <v>294.98</v>
      </c>
      <c r="L43" s="5">
        <f t="shared" si="7"/>
        <v>1626.24</v>
      </c>
      <c r="M43" s="5">
        <f t="shared" si="8"/>
        <v>814</v>
      </c>
      <c r="N43" s="5">
        <f t="shared" si="9"/>
        <v>890.4</v>
      </c>
      <c r="O43" s="5">
        <f t="shared" si="10"/>
        <v>3625.6200000000003</v>
      </c>
    </row>
    <row r="44" spans="1:15" ht="10.5">
      <c r="A44" s="5" t="s">
        <v>63</v>
      </c>
      <c r="B44" s="5" t="s">
        <v>64</v>
      </c>
      <c r="C44" s="5" t="s">
        <v>65</v>
      </c>
      <c r="D44" s="5" t="s">
        <v>80</v>
      </c>
      <c r="E44" s="5" t="s">
        <v>81</v>
      </c>
      <c r="F44" s="8">
        <v>0</v>
      </c>
      <c r="G44" s="9"/>
      <c r="H44" s="9"/>
      <c r="I44" s="9">
        <v>32.23</v>
      </c>
      <c r="J44" s="8">
        <v>0</v>
      </c>
      <c r="K44" s="5">
        <f t="shared" si="6"/>
        <v>10594</v>
      </c>
      <c r="L44" s="5">
        <f t="shared" si="7"/>
        <v>26206.86</v>
      </c>
      <c r="M44" s="5">
        <f t="shared" si="8"/>
        <v>13117.61</v>
      </c>
      <c r="N44" s="5">
        <f t="shared" si="9"/>
        <v>10094.44</v>
      </c>
      <c r="O44" s="5">
        <f t="shared" si="10"/>
        <v>60012.91</v>
      </c>
    </row>
    <row r="45" spans="1:15" ht="10.5">
      <c r="A45" s="5" t="s">
        <v>63</v>
      </c>
      <c r="B45" s="5" t="s">
        <v>64</v>
      </c>
      <c r="C45" s="5" t="s">
        <v>65</v>
      </c>
      <c r="D45" s="5" t="s">
        <v>82</v>
      </c>
      <c r="E45" s="5" t="s">
        <v>83</v>
      </c>
      <c r="F45" s="8">
        <v>2</v>
      </c>
      <c r="G45" s="9"/>
      <c r="H45" s="9"/>
      <c r="I45" s="9">
        <v>17.37</v>
      </c>
      <c r="J45" s="8">
        <v>0</v>
      </c>
      <c r="K45" s="5">
        <f t="shared" si="6"/>
        <v>6004.5</v>
      </c>
      <c r="L45" s="5">
        <f t="shared" si="7"/>
        <v>15750.13</v>
      </c>
      <c r="M45" s="5">
        <f t="shared" si="8"/>
        <v>7883.59</v>
      </c>
      <c r="N45" s="5">
        <f t="shared" si="9"/>
        <v>6330.68</v>
      </c>
      <c r="O45" s="5">
        <f t="shared" si="10"/>
        <v>35968.899999999994</v>
      </c>
    </row>
    <row r="46" spans="1:15" ht="10.5">
      <c r="A46" s="5" t="s">
        <v>63</v>
      </c>
      <c r="B46" s="5" t="s">
        <v>64</v>
      </c>
      <c r="C46" s="5" t="s">
        <v>65</v>
      </c>
      <c r="D46" s="5" t="s">
        <v>84</v>
      </c>
      <c r="E46" s="5" t="s">
        <v>85</v>
      </c>
      <c r="F46" s="8">
        <v>0</v>
      </c>
      <c r="G46" s="9"/>
      <c r="H46" s="9"/>
      <c r="I46" s="9">
        <v>4.58</v>
      </c>
      <c r="J46" s="8">
        <v>0</v>
      </c>
      <c r="K46" s="5">
        <f t="shared" si="6"/>
        <v>1505.45</v>
      </c>
      <c r="L46" s="5">
        <f t="shared" si="7"/>
        <v>3724.09</v>
      </c>
      <c r="M46" s="5">
        <f t="shared" si="8"/>
        <v>1864.06</v>
      </c>
      <c r="N46" s="5">
        <f t="shared" si="9"/>
        <v>1434.46</v>
      </c>
      <c r="O46" s="5">
        <f t="shared" si="10"/>
        <v>8528.060000000001</v>
      </c>
    </row>
    <row r="47" spans="1:15" ht="10.5">
      <c r="A47" s="5" t="s">
        <v>63</v>
      </c>
      <c r="B47" s="5" t="s">
        <v>64</v>
      </c>
      <c r="C47" s="5" t="s">
        <v>65</v>
      </c>
      <c r="D47" s="5" t="s">
        <v>86</v>
      </c>
      <c r="E47" s="5" t="s">
        <v>87</v>
      </c>
      <c r="F47" s="8">
        <v>0</v>
      </c>
      <c r="G47" s="9"/>
      <c r="H47" s="9"/>
      <c r="I47" s="9">
        <v>14</v>
      </c>
      <c r="J47" s="8">
        <v>0</v>
      </c>
      <c r="K47" s="5">
        <f t="shared" si="6"/>
        <v>4601.8</v>
      </c>
      <c r="L47" s="5">
        <f t="shared" si="7"/>
        <v>11383.68</v>
      </c>
      <c r="M47" s="5">
        <f t="shared" si="8"/>
        <v>5698</v>
      </c>
      <c r="N47" s="5">
        <f t="shared" si="9"/>
        <v>4384.8</v>
      </c>
      <c r="O47" s="5">
        <f t="shared" si="10"/>
        <v>26068.28</v>
      </c>
    </row>
    <row r="48" spans="1:15" ht="10.5">
      <c r="A48" s="5" t="s">
        <v>63</v>
      </c>
      <c r="B48" s="5" t="s">
        <v>64</v>
      </c>
      <c r="C48" s="5" t="s">
        <v>65</v>
      </c>
      <c r="D48" s="5" t="s">
        <v>88</v>
      </c>
      <c r="E48" s="5" t="s">
        <v>183</v>
      </c>
      <c r="F48" s="8">
        <v>0</v>
      </c>
      <c r="G48" s="9"/>
      <c r="H48" s="9"/>
      <c r="I48" s="9">
        <v>2.25</v>
      </c>
      <c r="J48" s="8">
        <v>0</v>
      </c>
      <c r="K48" s="5">
        <f t="shared" si="6"/>
        <v>739.58</v>
      </c>
      <c r="L48" s="5">
        <f t="shared" si="7"/>
        <v>1829.52</v>
      </c>
      <c r="M48" s="5">
        <f t="shared" si="8"/>
        <v>915.75</v>
      </c>
      <c r="N48" s="5">
        <f t="shared" si="9"/>
        <v>704.7</v>
      </c>
      <c r="O48" s="5">
        <f t="shared" si="10"/>
        <v>4189.55</v>
      </c>
    </row>
    <row r="49" spans="1:15" ht="10.5">
      <c r="A49" s="5" t="s">
        <v>63</v>
      </c>
      <c r="B49" s="5" t="s">
        <v>64</v>
      </c>
      <c r="C49" s="5" t="s">
        <v>65</v>
      </c>
      <c r="D49" s="5" t="s">
        <v>89</v>
      </c>
      <c r="E49" s="5" t="s">
        <v>90</v>
      </c>
      <c r="F49" s="8">
        <v>0</v>
      </c>
      <c r="G49" s="9"/>
      <c r="H49" s="9"/>
      <c r="I49" s="9">
        <v>5.62</v>
      </c>
      <c r="J49" s="8">
        <v>0</v>
      </c>
      <c r="K49" s="5">
        <f t="shared" si="6"/>
        <v>1847.29</v>
      </c>
      <c r="L49" s="5">
        <f t="shared" si="7"/>
        <v>4569.73</v>
      </c>
      <c r="M49" s="5">
        <f t="shared" si="8"/>
        <v>2287.34</v>
      </c>
      <c r="N49" s="5">
        <f t="shared" si="9"/>
        <v>1760.18</v>
      </c>
      <c r="O49" s="5">
        <f t="shared" si="10"/>
        <v>10464.54</v>
      </c>
    </row>
    <row r="50" spans="1:15" ht="10.5">
      <c r="A50" s="5" t="s">
        <v>78</v>
      </c>
      <c r="B50" s="5" t="s">
        <v>64</v>
      </c>
      <c r="C50" s="5" t="s">
        <v>65</v>
      </c>
      <c r="D50" s="5" t="s">
        <v>91</v>
      </c>
      <c r="E50" s="5" t="s">
        <v>92</v>
      </c>
      <c r="F50" s="8">
        <v>0</v>
      </c>
      <c r="G50" s="9"/>
      <c r="H50" s="9"/>
      <c r="I50" s="9">
        <v>2.75</v>
      </c>
      <c r="J50" s="8">
        <v>0</v>
      </c>
      <c r="K50" s="5">
        <f t="shared" si="6"/>
        <v>903.93</v>
      </c>
      <c r="L50" s="5">
        <f t="shared" si="7"/>
        <v>2236.08</v>
      </c>
      <c r="M50" s="5">
        <f t="shared" si="8"/>
        <v>1119.25</v>
      </c>
      <c r="N50" s="5">
        <f t="shared" si="9"/>
        <v>861.3</v>
      </c>
      <c r="O50" s="5">
        <f t="shared" si="10"/>
        <v>5120.56</v>
      </c>
    </row>
    <row r="51" spans="1:15" ht="10.5">
      <c r="A51" s="5" t="s">
        <v>63</v>
      </c>
      <c r="B51" s="5" t="s">
        <v>64</v>
      </c>
      <c r="C51" s="5" t="s">
        <v>65</v>
      </c>
      <c r="D51" s="5" t="s">
        <v>93</v>
      </c>
      <c r="E51" s="5" t="s">
        <v>94</v>
      </c>
      <c r="F51" s="8">
        <v>0</v>
      </c>
      <c r="G51" s="9"/>
      <c r="H51" s="9"/>
      <c r="I51" s="9">
        <v>3</v>
      </c>
      <c r="J51" s="8">
        <v>0</v>
      </c>
      <c r="K51" s="5">
        <f t="shared" si="6"/>
        <v>986.1</v>
      </c>
      <c r="L51" s="5">
        <f t="shared" si="7"/>
        <v>2439.36</v>
      </c>
      <c r="M51" s="5">
        <f t="shared" si="8"/>
        <v>1221</v>
      </c>
      <c r="N51" s="5">
        <f t="shared" si="9"/>
        <v>939.6</v>
      </c>
      <c r="O51" s="5">
        <f t="shared" si="10"/>
        <v>5586.06</v>
      </c>
    </row>
    <row r="52" spans="1:15" ht="10.5">
      <c r="A52" s="5" t="s">
        <v>63</v>
      </c>
      <c r="B52" s="5" t="s">
        <v>64</v>
      </c>
      <c r="C52" s="5" t="s">
        <v>65</v>
      </c>
      <c r="D52" s="5" t="s">
        <v>95</v>
      </c>
      <c r="E52" s="5" t="s">
        <v>96</v>
      </c>
      <c r="F52" s="8">
        <v>0</v>
      </c>
      <c r="G52" s="9"/>
      <c r="H52" s="9"/>
      <c r="I52" s="9">
        <v>1</v>
      </c>
      <c r="J52" s="8">
        <v>0</v>
      </c>
      <c r="K52" s="5">
        <f t="shared" si="6"/>
        <v>328.7</v>
      </c>
      <c r="L52" s="5">
        <f t="shared" si="7"/>
        <v>813.12</v>
      </c>
      <c r="M52" s="5">
        <f t="shared" si="8"/>
        <v>407</v>
      </c>
      <c r="N52" s="5">
        <f t="shared" si="9"/>
        <v>313.2</v>
      </c>
      <c r="O52" s="5">
        <f t="shared" si="10"/>
        <v>1862.02</v>
      </c>
    </row>
    <row r="53" spans="1:15" ht="10.5">
      <c r="A53" s="5" t="s">
        <v>63</v>
      </c>
      <c r="B53" s="5" t="s">
        <v>64</v>
      </c>
      <c r="C53" s="5" t="s">
        <v>65</v>
      </c>
      <c r="D53" s="5" t="s">
        <v>97</v>
      </c>
      <c r="E53" s="5" t="s">
        <v>98</v>
      </c>
      <c r="F53" s="8">
        <v>0</v>
      </c>
      <c r="G53" s="9"/>
      <c r="H53" s="9"/>
      <c r="I53" s="9">
        <v>1.25</v>
      </c>
      <c r="J53" s="8">
        <v>0</v>
      </c>
      <c r="K53" s="5">
        <f t="shared" si="6"/>
        <v>410.88</v>
      </c>
      <c r="L53" s="5">
        <f t="shared" si="7"/>
        <v>1016.4</v>
      </c>
      <c r="M53" s="5">
        <f t="shared" si="8"/>
        <v>508.75</v>
      </c>
      <c r="N53" s="5">
        <f t="shared" si="9"/>
        <v>391.5</v>
      </c>
      <c r="O53" s="5">
        <f t="shared" si="10"/>
        <v>2327.5299999999997</v>
      </c>
    </row>
    <row r="54" spans="1:15" ht="10.5">
      <c r="A54" s="5" t="s">
        <v>63</v>
      </c>
      <c r="B54" s="5" t="s">
        <v>64</v>
      </c>
      <c r="C54" s="5" t="s">
        <v>65</v>
      </c>
      <c r="D54" s="5" t="s">
        <v>99</v>
      </c>
      <c r="E54" s="5" t="s">
        <v>100</v>
      </c>
      <c r="F54" s="8">
        <v>0</v>
      </c>
      <c r="G54" s="9"/>
      <c r="H54" s="9"/>
      <c r="I54" s="9">
        <v>0</v>
      </c>
      <c r="J54" s="8">
        <v>0</v>
      </c>
      <c r="K54" s="5">
        <f t="shared" si="6"/>
        <v>0</v>
      </c>
      <c r="L54" s="5">
        <f t="shared" si="7"/>
        <v>0</v>
      </c>
      <c r="M54" s="5">
        <f t="shared" si="8"/>
        <v>0</v>
      </c>
      <c r="N54" s="5">
        <f t="shared" si="9"/>
        <v>0</v>
      </c>
      <c r="O54" s="5">
        <f t="shared" si="10"/>
        <v>0</v>
      </c>
    </row>
    <row r="55" spans="1:15" ht="10.5">
      <c r="A55" s="5" t="s">
        <v>63</v>
      </c>
      <c r="B55" s="5" t="s">
        <v>64</v>
      </c>
      <c r="C55" s="5" t="s">
        <v>65</v>
      </c>
      <c r="D55" s="5" t="s">
        <v>101</v>
      </c>
      <c r="E55" s="5" t="s">
        <v>102</v>
      </c>
      <c r="F55" s="8">
        <v>1</v>
      </c>
      <c r="G55" s="9"/>
      <c r="H55" s="9"/>
      <c r="I55" s="9">
        <v>42.99</v>
      </c>
      <c r="J55" s="8">
        <v>3</v>
      </c>
      <c r="K55" s="5">
        <f t="shared" si="6"/>
        <v>14720.77</v>
      </c>
      <c r="L55" s="5">
        <f t="shared" si="7"/>
        <v>38208.51</v>
      </c>
      <c r="M55" s="5">
        <f t="shared" si="8"/>
        <v>19124.93</v>
      </c>
      <c r="N55" s="5">
        <f t="shared" si="9"/>
        <v>15245.27</v>
      </c>
      <c r="O55" s="5">
        <f t="shared" si="10"/>
        <v>87299.48</v>
      </c>
    </row>
    <row r="56" spans="1:15" ht="10.5">
      <c r="A56" s="5" t="s">
        <v>63</v>
      </c>
      <c r="B56" s="5" t="s">
        <v>64</v>
      </c>
      <c r="C56" s="5" t="s">
        <v>65</v>
      </c>
      <c r="D56" s="5" t="s">
        <v>103</v>
      </c>
      <c r="E56" s="5" t="s">
        <v>104</v>
      </c>
      <c r="F56" s="8">
        <v>0</v>
      </c>
      <c r="G56" s="9"/>
      <c r="H56" s="9"/>
      <c r="I56" s="9">
        <v>21.64</v>
      </c>
      <c r="J56" s="8">
        <v>0</v>
      </c>
      <c r="K56" s="5">
        <f t="shared" si="6"/>
        <v>7113.07</v>
      </c>
      <c r="L56" s="5">
        <f t="shared" si="7"/>
        <v>17595.92</v>
      </c>
      <c r="M56" s="5">
        <f t="shared" si="8"/>
        <v>8807.48</v>
      </c>
      <c r="N56" s="5">
        <f t="shared" si="9"/>
        <v>6777.65</v>
      </c>
      <c r="O56" s="5">
        <f t="shared" si="10"/>
        <v>40294.12</v>
      </c>
    </row>
    <row r="57" spans="1:15" ht="10.5">
      <c r="A57" s="5" t="s">
        <v>63</v>
      </c>
      <c r="B57" s="5" t="s">
        <v>64</v>
      </c>
      <c r="C57" s="5" t="s">
        <v>65</v>
      </c>
      <c r="D57" s="5" t="s">
        <v>105</v>
      </c>
      <c r="E57" s="5" t="s">
        <v>106</v>
      </c>
      <c r="F57" s="8">
        <v>0</v>
      </c>
      <c r="G57" s="9"/>
      <c r="H57" s="9"/>
      <c r="I57" s="9">
        <v>4.75</v>
      </c>
      <c r="J57" s="8">
        <v>0</v>
      </c>
      <c r="K57" s="5">
        <f t="shared" si="6"/>
        <v>1561.33</v>
      </c>
      <c r="L57" s="5">
        <f t="shared" si="7"/>
        <v>3862.32</v>
      </c>
      <c r="M57" s="5">
        <f t="shared" si="8"/>
        <v>1933.25</v>
      </c>
      <c r="N57" s="5">
        <f t="shared" si="9"/>
        <v>1487.7</v>
      </c>
      <c r="O57" s="5">
        <f t="shared" si="10"/>
        <v>8844.6</v>
      </c>
    </row>
    <row r="58" spans="1:15" ht="10.5">
      <c r="A58" s="5" t="s">
        <v>63</v>
      </c>
      <c r="B58" s="5" t="s">
        <v>64</v>
      </c>
      <c r="C58" s="5" t="s">
        <v>65</v>
      </c>
      <c r="D58" s="5" t="s">
        <v>107</v>
      </c>
      <c r="E58" s="5" t="s">
        <v>108</v>
      </c>
      <c r="F58" s="8">
        <v>0</v>
      </c>
      <c r="G58" s="9"/>
      <c r="H58" s="9"/>
      <c r="I58" s="9">
        <v>21.32</v>
      </c>
      <c r="J58" s="8">
        <v>0</v>
      </c>
      <c r="K58" s="5">
        <f t="shared" si="6"/>
        <v>7007.88</v>
      </c>
      <c r="L58" s="5">
        <f t="shared" si="7"/>
        <v>17335.72</v>
      </c>
      <c r="M58" s="5">
        <f t="shared" si="8"/>
        <v>8677.24</v>
      </c>
      <c r="N58" s="5">
        <f t="shared" si="9"/>
        <v>6677.42</v>
      </c>
      <c r="O58" s="5">
        <f t="shared" si="10"/>
        <v>39698.26</v>
      </c>
    </row>
    <row r="59" spans="1:15" ht="10.5">
      <c r="A59" s="5" t="s">
        <v>63</v>
      </c>
      <c r="B59" s="5" t="s">
        <v>64</v>
      </c>
      <c r="C59" s="5" t="s">
        <v>65</v>
      </c>
      <c r="D59" s="5" t="s">
        <v>109</v>
      </c>
      <c r="E59" s="5" t="s">
        <v>110</v>
      </c>
      <c r="F59" s="8">
        <v>0</v>
      </c>
      <c r="G59" s="9"/>
      <c r="H59" s="9"/>
      <c r="I59" s="9">
        <v>0</v>
      </c>
      <c r="J59" s="8">
        <v>0</v>
      </c>
      <c r="K59" s="5">
        <f t="shared" si="6"/>
        <v>0</v>
      </c>
      <c r="L59" s="5">
        <f t="shared" si="7"/>
        <v>0</v>
      </c>
      <c r="M59" s="5">
        <f t="shared" si="8"/>
        <v>0</v>
      </c>
      <c r="N59" s="5">
        <f t="shared" si="9"/>
        <v>0</v>
      </c>
      <c r="O59" s="5">
        <f t="shared" si="10"/>
        <v>0</v>
      </c>
    </row>
    <row r="60" spans="1:15" ht="10.5">
      <c r="A60" s="5" t="s">
        <v>63</v>
      </c>
      <c r="B60" s="5" t="s">
        <v>64</v>
      </c>
      <c r="C60" s="5" t="s">
        <v>65</v>
      </c>
      <c r="D60" s="5" t="s">
        <v>111</v>
      </c>
      <c r="E60" s="5" t="s">
        <v>112</v>
      </c>
      <c r="F60" s="8">
        <v>1</v>
      </c>
      <c r="G60" s="9"/>
      <c r="H60" s="9"/>
      <c r="I60" s="9">
        <v>51.3</v>
      </c>
      <c r="J60" s="8">
        <v>0</v>
      </c>
      <c r="K60" s="5">
        <f t="shared" si="6"/>
        <v>17009.8</v>
      </c>
      <c r="L60" s="5">
        <f t="shared" si="7"/>
        <v>42526.18</v>
      </c>
      <c r="M60" s="5">
        <f t="shared" si="8"/>
        <v>21286.1</v>
      </c>
      <c r="N60" s="5">
        <f t="shared" si="9"/>
        <v>16512.36</v>
      </c>
      <c r="O60" s="5">
        <f t="shared" si="10"/>
        <v>97334.43999999999</v>
      </c>
    </row>
    <row r="61" spans="1:15" ht="10.5">
      <c r="A61" s="5" t="s">
        <v>63</v>
      </c>
      <c r="B61" s="5" t="s">
        <v>64</v>
      </c>
      <c r="C61" s="5" t="s">
        <v>65</v>
      </c>
      <c r="D61" s="5" t="s">
        <v>113</v>
      </c>
      <c r="E61" s="5" t="s">
        <v>114</v>
      </c>
      <c r="F61" s="8">
        <v>0</v>
      </c>
      <c r="G61" s="9"/>
      <c r="H61" s="9"/>
      <c r="I61" s="9">
        <v>19.56</v>
      </c>
      <c r="J61" s="8">
        <v>0</v>
      </c>
      <c r="K61" s="5">
        <f t="shared" si="6"/>
        <v>6429.37</v>
      </c>
      <c r="L61" s="5">
        <f t="shared" si="7"/>
        <v>15904.63</v>
      </c>
      <c r="M61" s="5">
        <f t="shared" si="8"/>
        <v>7960.92</v>
      </c>
      <c r="N61" s="5">
        <f t="shared" si="9"/>
        <v>6126.19</v>
      </c>
      <c r="O61" s="5">
        <f t="shared" si="10"/>
        <v>36421.11</v>
      </c>
    </row>
    <row r="62" spans="1:15" ht="10.5">
      <c r="A62" s="5" t="s">
        <v>63</v>
      </c>
      <c r="B62" s="5" t="s">
        <v>64</v>
      </c>
      <c r="C62" s="5" t="s">
        <v>65</v>
      </c>
      <c r="D62" s="5" t="s">
        <v>115</v>
      </c>
      <c r="E62" s="5" t="s">
        <v>116</v>
      </c>
      <c r="F62" s="8">
        <v>0</v>
      </c>
      <c r="G62" s="9"/>
      <c r="H62" s="9"/>
      <c r="I62" s="9">
        <v>12.33</v>
      </c>
      <c r="J62" s="8">
        <v>0</v>
      </c>
      <c r="K62" s="5">
        <f t="shared" si="6"/>
        <v>4052.87</v>
      </c>
      <c r="L62" s="5">
        <f t="shared" si="7"/>
        <v>10025.77</v>
      </c>
      <c r="M62" s="5">
        <f t="shared" si="8"/>
        <v>5018.31</v>
      </c>
      <c r="N62" s="5">
        <f t="shared" si="9"/>
        <v>3861.76</v>
      </c>
      <c r="O62" s="5">
        <f t="shared" si="10"/>
        <v>22958.71</v>
      </c>
    </row>
    <row r="63" spans="1:15" ht="10.5">
      <c r="A63" s="5" t="s">
        <v>63</v>
      </c>
      <c r="B63" s="5" t="s">
        <v>64</v>
      </c>
      <c r="C63" s="5" t="s">
        <v>65</v>
      </c>
      <c r="D63" s="5" t="s">
        <v>117</v>
      </c>
      <c r="E63" s="5" t="s">
        <v>118</v>
      </c>
      <c r="F63" s="8">
        <v>1</v>
      </c>
      <c r="G63" s="9"/>
      <c r="H63" s="9"/>
      <c r="I63" s="9">
        <v>15.24</v>
      </c>
      <c r="J63" s="8">
        <v>0</v>
      </c>
      <c r="K63" s="5">
        <f t="shared" si="6"/>
        <v>5156.88</v>
      </c>
      <c r="L63" s="5">
        <f t="shared" si="7"/>
        <v>13205.07</v>
      </c>
      <c r="M63" s="5">
        <f t="shared" si="8"/>
        <v>6609.68</v>
      </c>
      <c r="N63" s="5">
        <f t="shared" si="9"/>
        <v>5218.37</v>
      </c>
      <c r="O63" s="5">
        <f t="shared" si="10"/>
        <v>30190</v>
      </c>
    </row>
    <row r="64" spans="1:15" ht="10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0.5">
      <c r="A65" s="5"/>
      <c r="B65" s="5"/>
      <c r="C65" s="5" t="s">
        <v>119</v>
      </c>
      <c r="D65" s="5"/>
      <c r="E65" s="5"/>
      <c r="F65" s="8">
        <f aca="true" t="shared" si="11" ref="F65:O65">SUM(F37:F63)</f>
        <v>13</v>
      </c>
      <c r="G65" s="9">
        <f t="shared" si="11"/>
        <v>0</v>
      </c>
      <c r="H65" s="9">
        <f t="shared" si="11"/>
        <v>0</v>
      </c>
      <c r="I65" s="9">
        <f t="shared" si="11"/>
        <v>441.63</v>
      </c>
      <c r="J65" s="8">
        <f t="shared" si="11"/>
        <v>7</v>
      </c>
      <c r="K65" s="10">
        <f t="shared" si="11"/>
        <v>148113.61000000002</v>
      </c>
      <c r="L65" s="10">
        <f t="shared" si="11"/>
        <v>375360.58999999997</v>
      </c>
      <c r="M65" s="10">
        <f t="shared" si="11"/>
        <v>187883.41</v>
      </c>
      <c r="N65" s="10">
        <f t="shared" si="11"/>
        <v>147222.53000000003</v>
      </c>
      <c r="O65" s="10">
        <f t="shared" si="11"/>
        <v>858580.1399999999</v>
      </c>
    </row>
    <row r="66" spans="1:15" ht="10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0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0.5">
      <c r="A68" s="5" t="s">
        <v>63</v>
      </c>
      <c r="B68" s="5" t="s">
        <v>120</v>
      </c>
      <c r="C68" s="5" t="s">
        <v>121</v>
      </c>
      <c r="D68" s="5" t="s">
        <v>122</v>
      </c>
      <c r="E68" s="5" t="s">
        <v>123</v>
      </c>
      <c r="F68" s="8">
        <v>1</v>
      </c>
      <c r="G68" s="9"/>
      <c r="H68" s="9"/>
      <c r="I68" s="9">
        <v>1.74</v>
      </c>
      <c r="J68" s="8">
        <v>0</v>
      </c>
      <c r="K68" s="5">
        <f aca="true" t="shared" si="12" ref="K68:K85">ROUND(((+F68+G68+H68+J68)*$C$6)+(I68*$C$7),2)</f>
        <v>719.43</v>
      </c>
      <c r="L68" s="5">
        <f aca="true" t="shared" si="13" ref="L68:L85">ROUND((+F68+G68+H68+I68+J68)*$C$8,2)</f>
        <v>2227.95</v>
      </c>
      <c r="M68" s="5">
        <f aca="true" t="shared" si="14" ref="M68:M85">ROUND((+F68+G68+H68+I68+J68)*$C$9,2)</f>
        <v>1115.18</v>
      </c>
      <c r="N68" s="5">
        <f aca="true" t="shared" si="15" ref="N68:N85">ROUND((+I68*$C$11)+((F68+G68+H68+J68)*$C$10),2)</f>
        <v>990.17</v>
      </c>
      <c r="O68" s="5">
        <f aca="true" t="shared" si="16" ref="O68:O85">SUM(K68:N68)</f>
        <v>5052.73</v>
      </c>
    </row>
    <row r="69" spans="1:15" ht="10.5">
      <c r="A69" s="5" t="s">
        <v>124</v>
      </c>
      <c r="B69" s="5" t="s">
        <v>120</v>
      </c>
      <c r="C69" s="5" t="s">
        <v>121</v>
      </c>
      <c r="D69" s="5" t="s">
        <v>125</v>
      </c>
      <c r="E69" s="5" t="s">
        <v>126</v>
      </c>
      <c r="F69" s="8">
        <v>0</v>
      </c>
      <c r="G69" s="9"/>
      <c r="H69" s="9"/>
      <c r="I69" s="9">
        <v>0</v>
      </c>
      <c r="J69" s="8">
        <v>0</v>
      </c>
      <c r="K69" s="5">
        <f t="shared" si="12"/>
        <v>0</v>
      </c>
      <c r="L69" s="5">
        <f t="shared" si="13"/>
        <v>0</v>
      </c>
      <c r="M69" s="5">
        <f t="shared" si="14"/>
        <v>0</v>
      </c>
      <c r="N69" s="5">
        <f t="shared" si="15"/>
        <v>0</v>
      </c>
      <c r="O69" s="5">
        <f t="shared" si="16"/>
        <v>0</v>
      </c>
    </row>
    <row r="70" spans="1:15" ht="10.5">
      <c r="A70" s="5" t="s">
        <v>78</v>
      </c>
      <c r="B70" s="5" t="s">
        <v>120</v>
      </c>
      <c r="C70" s="5" t="s">
        <v>121</v>
      </c>
      <c r="D70" s="5" t="s">
        <v>120</v>
      </c>
      <c r="E70" s="5" t="s">
        <v>127</v>
      </c>
      <c r="F70" s="8">
        <v>1</v>
      </c>
      <c r="G70" s="9"/>
      <c r="H70" s="9"/>
      <c r="I70" s="9">
        <v>0</v>
      </c>
      <c r="J70" s="8">
        <v>0</v>
      </c>
      <c r="K70" s="5">
        <f t="shared" si="12"/>
        <v>147.49</v>
      </c>
      <c r="L70" s="5">
        <f t="shared" si="13"/>
        <v>813.12</v>
      </c>
      <c r="M70" s="5">
        <f t="shared" si="14"/>
        <v>407</v>
      </c>
      <c r="N70" s="5">
        <f t="shared" si="15"/>
        <v>445.2</v>
      </c>
      <c r="O70" s="5">
        <f t="shared" si="16"/>
        <v>1812.8100000000002</v>
      </c>
    </row>
    <row r="71" spans="1:15" ht="10.5">
      <c r="A71" s="5" t="s">
        <v>63</v>
      </c>
      <c r="B71" s="5" t="s">
        <v>120</v>
      </c>
      <c r="C71" s="5" t="s">
        <v>121</v>
      </c>
      <c r="D71" s="5" t="s">
        <v>128</v>
      </c>
      <c r="E71" s="5" t="s">
        <v>129</v>
      </c>
      <c r="F71" s="8">
        <v>0</v>
      </c>
      <c r="G71" s="9"/>
      <c r="H71" s="9"/>
      <c r="I71" s="9">
        <v>0.17</v>
      </c>
      <c r="J71" s="8">
        <v>0</v>
      </c>
      <c r="K71" s="5">
        <f t="shared" si="12"/>
        <v>55.88</v>
      </c>
      <c r="L71" s="5">
        <f t="shared" si="13"/>
        <v>138.23</v>
      </c>
      <c r="M71" s="5">
        <f t="shared" si="14"/>
        <v>69.19</v>
      </c>
      <c r="N71" s="5">
        <f t="shared" si="15"/>
        <v>53.24</v>
      </c>
      <c r="O71" s="5">
        <f t="shared" si="16"/>
        <v>316.53999999999996</v>
      </c>
    </row>
    <row r="72" spans="1:15" ht="10.5">
      <c r="A72" s="5" t="s">
        <v>63</v>
      </c>
      <c r="B72" s="5" t="s">
        <v>120</v>
      </c>
      <c r="C72" s="5" t="s">
        <v>121</v>
      </c>
      <c r="D72" s="5" t="s">
        <v>130</v>
      </c>
      <c r="E72" s="5" t="s">
        <v>131</v>
      </c>
      <c r="F72" s="8">
        <v>0</v>
      </c>
      <c r="G72" s="9"/>
      <c r="H72" s="9"/>
      <c r="I72" s="9">
        <v>1.5</v>
      </c>
      <c r="J72" s="8">
        <v>0</v>
      </c>
      <c r="K72" s="5">
        <f t="shared" si="12"/>
        <v>493.05</v>
      </c>
      <c r="L72" s="5">
        <f t="shared" si="13"/>
        <v>1219.68</v>
      </c>
      <c r="M72" s="5">
        <f t="shared" si="14"/>
        <v>610.5</v>
      </c>
      <c r="N72" s="5">
        <f t="shared" si="15"/>
        <v>469.8</v>
      </c>
      <c r="O72" s="5">
        <f t="shared" si="16"/>
        <v>2793.03</v>
      </c>
    </row>
    <row r="73" spans="1:15" ht="10.5">
      <c r="A73" s="5" t="s">
        <v>63</v>
      </c>
      <c r="B73" s="5" t="s">
        <v>120</v>
      </c>
      <c r="C73" s="5" t="s">
        <v>121</v>
      </c>
      <c r="D73" s="5" t="s">
        <v>132</v>
      </c>
      <c r="E73" s="5" t="s">
        <v>133</v>
      </c>
      <c r="F73" s="8">
        <v>0</v>
      </c>
      <c r="G73" s="9"/>
      <c r="H73" s="9"/>
      <c r="I73" s="9">
        <v>0</v>
      </c>
      <c r="J73" s="8">
        <v>0</v>
      </c>
      <c r="K73" s="5">
        <f t="shared" si="12"/>
        <v>0</v>
      </c>
      <c r="L73" s="5">
        <f t="shared" si="13"/>
        <v>0</v>
      </c>
      <c r="M73" s="5">
        <f t="shared" si="14"/>
        <v>0</v>
      </c>
      <c r="N73" s="5">
        <f t="shared" si="15"/>
        <v>0</v>
      </c>
      <c r="O73" s="5">
        <f t="shared" si="16"/>
        <v>0</v>
      </c>
    </row>
    <row r="74" spans="1:15" ht="10.5">
      <c r="A74" s="5" t="s">
        <v>63</v>
      </c>
      <c r="B74" s="5" t="s">
        <v>120</v>
      </c>
      <c r="C74" s="5" t="s">
        <v>121</v>
      </c>
      <c r="D74" s="5" t="s">
        <v>134</v>
      </c>
      <c r="E74" s="5" t="s">
        <v>135</v>
      </c>
      <c r="F74" s="8">
        <v>0</v>
      </c>
      <c r="G74" s="9"/>
      <c r="H74" s="9"/>
      <c r="I74" s="9">
        <v>0.5</v>
      </c>
      <c r="J74" s="8">
        <v>0</v>
      </c>
      <c r="K74" s="5">
        <f t="shared" si="12"/>
        <v>164.35</v>
      </c>
      <c r="L74" s="5">
        <f t="shared" si="13"/>
        <v>406.56</v>
      </c>
      <c r="M74" s="5">
        <f t="shared" si="14"/>
        <v>203.5</v>
      </c>
      <c r="N74" s="5">
        <f t="shared" si="15"/>
        <v>156.6</v>
      </c>
      <c r="O74" s="5">
        <f t="shared" si="16"/>
        <v>931.01</v>
      </c>
    </row>
    <row r="75" spans="1:15" ht="10.5">
      <c r="A75" s="5" t="s">
        <v>63</v>
      </c>
      <c r="B75" s="5" t="s">
        <v>120</v>
      </c>
      <c r="C75" s="5" t="s">
        <v>121</v>
      </c>
      <c r="D75" s="5" t="s">
        <v>136</v>
      </c>
      <c r="E75" s="5" t="s">
        <v>137</v>
      </c>
      <c r="F75" s="8">
        <v>0</v>
      </c>
      <c r="G75" s="9"/>
      <c r="H75" s="9"/>
      <c r="I75" s="9">
        <v>15.07</v>
      </c>
      <c r="J75" s="8">
        <v>0</v>
      </c>
      <c r="K75" s="5">
        <f t="shared" si="12"/>
        <v>4953.51</v>
      </c>
      <c r="L75" s="5">
        <f t="shared" si="13"/>
        <v>12253.72</v>
      </c>
      <c r="M75" s="5">
        <f t="shared" si="14"/>
        <v>6133.49</v>
      </c>
      <c r="N75" s="5">
        <f t="shared" si="15"/>
        <v>4719.92</v>
      </c>
      <c r="O75" s="5">
        <f t="shared" si="16"/>
        <v>28060.64</v>
      </c>
    </row>
    <row r="76" spans="1:15" ht="10.5">
      <c r="A76" s="5" t="s">
        <v>63</v>
      </c>
      <c r="B76" s="5" t="s">
        <v>120</v>
      </c>
      <c r="C76" s="5" t="s">
        <v>121</v>
      </c>
      <c r="D76" s="5" t="s">
        <v>138</v>
      </c>
      <c r="E76" s="5" t="s">
        <v>139</v>
      </c>
      <c r="F76" s="8">
        <v>1</v>
      </c>
      <c r="G76" s="9"/>
      <c r="H76" s="9"/>
      <c r="I76" s="9">
        <v>22.39</v>
      </c>
      <c r="J76" s="8">
        <v>0</v>
      </c>
      <c r="K76" s="5">
        <f t="shared" si="12"/>
        <v>7507.08</v>
      </c>
      <c r="L76" s="5">
        <f t="shared" si="13"/>
        <v>19018.88</v>
      </c>
      <c r="M76" s="5">
        <f t="shared" si="14"/>
        <v>9519.73</v>
      </c>
      <c r="N76" s="5">
        <f t="shared" si="15"/>
        <v>7457.75</v>
      </c>
      <c r="O76" s="5">
        <f t="shared" si="16"/>
        <v>43503.44</v>
      </c>
    </row>
    <row r="77" spans="1:15" ht="10.5">
      <c r="A77" s="5" t="s">
        <v>63</v>
      </c>
      <c r="B77" s="5" t="s">
        <v>120</v>
      </c>
      <c r="C77" s="5" t="s">
        <v>121</v>
      </c>
      <c r="D77" s="5" t="s">
        <v>140</v>
      </c>
      <c r="E77" s="5" t="s">
        <v>141</v>
      </c>
      <c r="F77" s="8">
        <v>0</v>
      </c>
      <c r="G77" s="9"/>
      <c r="H77" s="9"/>
      <c r="I77" s="9">
        <v>23.01</v>
      </c>
      <c r="J77" s="8">
        <v>3</v>
      </c>
      <c r="K77" s="5">
        <f t="shared" si="12"/>
        <v>8005.86</v>
      </c>
      <c r="L77" s="5">
        <f t="shared" si="13"/>
        <v>21149.25</v>
      </c>
      <c r="M77" s="5">
        <f t="shared" si="14"/>
        <v>10586.07</v>
      </c>
      <c r="N77" s="5">
        <f t="shared" si="15"/>
        <v>8542.33</v>
      </c>
      <c r="O77" s="5">
        <f t="shared" si="16"/>
        <v>48283.51</v>
      </c>
    </row>
    <row r="78" spans="1:15" ht="10.5">
      <c r="A78" s="5" t="s">
        <v>63</v>
      </c>
      <c r="B78" s="5" t="s">
        <v>120</v>
      </c>
      <c r="C78" s="5" t="s">
        <v>121</v>
      </c>
      <c r="D78" s="5" t="s">
        <v>142</v>
      </c>
      <c r="E78" s="5" t="s">
        <v>143</v>
      </c>
      <c r="F78" s="8">
        <v>0</v>
      </c>
      <c r="G78" s="9"/>
      <c r="H78" s="9"/>
      <c r="I78" s="9">
        <v>1.16</v>
      </c>
      <c r="J78" s="8">
        <v>0</v>
      </c>
      <c r="K78" s="5">
        <f t="shared" si="12"/>
        <v>381.29</v>
      </c>
      <c r="L78" s="5">
        <f t="shared" si="13"/>
        <v>943.22</v>
      </c>
      <c r="M78" s="5">
        <f t="shared" si="14"/>
        <v>472.12</v>
      </c>
      <c r="N78" s="5">
        <f t="shared" si="15"/>
        <v>363.31</v>
      </c>
      <c r="O78" s="5">
        <f t="shared" si="16"/>
        <v>2159.94</v>
      </c>
    </row>
    <row r="79" spans="1:15" ht="10.5">
      <c r="A79" s="5" t="s">
        <v>186</v>
      </c>
      <c r="B79" s="5" t="s">
        <v>120</v>
      </c>
      <c r="C79" s="5" t="s">
        <v>121</v>
      </c>
      <c r="D79" s="5" t="s">
        <v>144</v>
      </c>
      <c r="E79" s="5" t="s">
        <v>145</v>
      </c>
      <c r="F79" s="8">
        <v>0</v>
      </c>
      <c r="G79" s="9"/>
      <c r="H79" s="9"/>
      <c r="I79" s="9">
        <v>2.33</v>
      </c>
      <c r="J79" s="8">
        <v>0</v>
      </c>
      <c r="K79" s="5">
        <f t="shared" si="12"/>
        <v>765.87</v>
      </c>
      <c r="L79" s="5">
        <f t="shared" si="13"/>
        <v>1894.57</v>
      </c>
      <c r="M79" s="5">
        <f t="shared" si="14"/>
        <v>948.31</v>
      </c>
      <c r="N79" s="5">
        <f t="shared" si="15"/>
        <v>729.76</v>
      </c>
      <c r="O79" s="5">
        <f t="shared" si="16"/>
        <v>4338.51</v>
      </c>
    </row>
    <row r="80" spans="1:15" ht="10.5">
      <c r="A80" s="5" t="s">
        <v>63</v>
      </c>
      <c r="B80" s="5" t="s">
        <v>120</v>
      </c>
      <c r="C80" s="5" t="s">
        <v>121</v>
      </c>
      <c r="D80" s="5" t="s">
        <v>146</v>
      </c>
      <c r="E80" s="5" t="s">
        <v>147</v>
      </c>
      <c r="F80" s="8">
        <v>0</v>
      </c>
      <c r="G80" s="9"/>
      <c r="H80" s="9"/>
      <c r="I80" s="9">
        <v>3</v>
      </c>
      <c r="J80" s="8">
        <v>0</v>
      </c>
      <c r="K80" s="5">
        <f t="shared" si="12"/>
        <v>986.1</v>
      </c>
      <c r="L80" s="5">
        <f t="shared" si="13"/>
        <v>2439.36</v>
      </c>
      <c r="M80" s="5">
        <f t="shared" si="14"/>
        <v>1221</v>
      </c>
      <c r="N80" s="5">
        <f t="shared" si="15"/>
        <v>939.6</v>
      </c>
      <c r="O80" s="5">
        <f t="shared" si="16"/>
        <v>5586.06</v>
      </c>
    </row>
    <row r="81" spans="1:15" ht="10.5">
      <c r="A81" s="5" t="s">
        <v>63</v>
      </c>
      <c r="B81" s="5" t="s">
        <v>120</v>
      </c>
      <c r="C81" s="5" t="s">
        <v>121</v>
      </c>
      <c r="D81" s="5" t="s">
        <v>148</v>
      </c>
      <c r="E81" s="5" t="s">
        <v>149</v>
      </c>
      <c r="F81" s="8">
        <v>0</v>
      </c>
      <c r="G81" s="9"/>
      <c r="H81" s="9"/>
      <c r="I81" s="9">
        <v>4.58</v>
      </c>
      <c r="J81" s="8">
        <v>0</v>
      </c>
      <c r="K81" s="5">
        <f t="shared" si="12"/>
        <v>1505.45</v>
      </c>
      <c r="L81" s="5">
        <f t="shared" si="13"/>
        <v>3724.09</v>
      </c>
      <c r="M81" s="5">
        <f t="shared" si="14"/>
        <v>1864.06</v>
      </c>
      <c r="N81" s="5">
        <f t="shared" si="15"/>
        <v>1434.46</v>
      </c>
      <c r="O81" s="5">
        <f t="shared" si="16"/>
        <v>8528.060000000001</v>
      </c>
    </row>
    <row r="82" spans="1:15" ht="10.5">
      <c r="A82" s="5" t="s">
        <v>63</v>
      </c>
      <c r="B82" s="5" t="s">
        <v>120</v>
      </c>
      <c r="C82" s="5" t="s">
        <v>121</v>
      </c>
      <c r="D82" s="5" t="s">
        <v>150</v>
      </c>
      <c r="E82" s="5" t="s">
        <v>151</v>
      </c>
      <c r="F82" s="8">
        <v>0</v>
      </c>
      <c r="G82" s="9"/>
      <c r="H82" s="9"/>
      <c r="I82" s="9">
        <v>0</v>
      </c>
      <c r="J82" s="8">
        <v>0</v>
      </c>
      <c r="K82" s="5">
        <f t="shared" si="12"/>
        <v>0</v>
      </c>
      <c r="L82" s="5">
        <f t="shared" si="13"/>
        <v>0</v>
      </c>
      <c r="M82" s="5">
        <f t="shared" si="14"/>
        <v>0</v>
      </c>
      <c r="N82" s="5">
        <f t="shared" si="15"/>
        <v>0</v>
      </c>
      <c r="O82" s="5">
        <f t="shared" si="16"/>
        <v>0</v>
      </c>
    </row>
    <row r="83" spans="1:15" ht="10.5">
      <c r="A83" s="5" t="s">
        <v>63</v>
      </c>
      <c r="B83" s="5" t="s">
        <v>120</v>
      </c>
      <c r="C83" s="5" t="s">
        <v>121</v>
      </c>
      <c r="D83" s="5" t="s">
        <v>152</v>
      </c>
      <c r="E83" s="5" t="s">
        <v>153</v>
      </c>
      <c r="F83" s="8">
        <v>0</v>
      </c>
      <c r="G83" s="9"/>
      <c r="H83" s="9"/>
      <c r="I83" s="9">
        <v>4.14</v>
      </c>
      <c r="J83" s="8">
        <v>0</v>
      </c>
      <c r="K83" s="5">
        <f t="shared" si="12"/>
        <v>1360.82</v>
      </c>
      <c r="L83" s="5">
        <f t="shared" si="13"/>
        <v>3366.32</v>
      </c>
      <c r="M83" s="5">
        <f t="shared" si="14"/>
        <v>1684.98</v>
      </c>
      <c r="N83" s="5">
        <f t="shared" si="15"/>
        <v>1296.65</v>
      </c>
      <c r="O83" s="5">
        <f t="shared" si="16"/>
        <v>7708.77</v>
      </c>
    </row>
    <row r="84" spans="1:15" ht="10.5">
      <c r="A84" s="5" t="s">
        <v>63</v>
      </c>
      <c r="B84" s="5" t="s">
        <v>120</v>
      </c>
      <c r="C84" s="5" t="s">
        <v>121</v>
      </c>
      <c r="D84" s="5" t="s">
        <v>154</v>
      </c>
      <c r="E84" s="5" t="s">
        <v>155</v>
      </c>
      <c r="F84" s="8">
        <v>0</v>
      </c>
      <c r="G84" s="9"/>
      <c r="H84" s="9"/>
      <c r="I84" s="9">
        <v>6.08</v>
      </c>
      <c r="J84" s="8">
        <v>0</v>
      </c>
      <c r="K84" s="5">
        <f t="shared" si="12"/>
        <v>1998.5</v>
      </c>
      <c r="L84" s="5">
        <f t="shared" si="13"/>
        <v>4943.77</v>
      </c>
      <c r="M84" s="5">
        <f t="shared" si="14"/>
        <v>2474.56</v>
      </c>
      <c r="N84" s="5">
        <f t="shared" si="15"/>
        <v>1904.26</v>
      </c>
      <c r="O84" s="5">
        <f t="shared" si="16"/>
        <v>11321.09</v>
      </c>
    </row>
    <row r="85" spans="1:15" ht="10.5">
      <c r="A85" s="5" t="s">
        <v>63</v>
      </c>
      <c r="B85" s="5" t="s">
        <v>120</v>
      </c>
      <c r="C85" s="5" t="s">
        <v>121</v>
      </c>
      <c r="D85" s="5" t="s">
        <v>156</v>
      </c>
      <c r="E85" s="5" t="s">
        <v>157</v>
      </c>
      <c r="F85" s="8">
        <v>0</v>
      </c>
      <c r="G85" s="9"/>
      <c r="H85" s="9"/>
      <c r="I85" s="9">
        <v>0</v>
      </c>
      <c r="J85" s="8">
        <v>0</v>
      </c>
      <c r="K85" s="5">
        <f t="shared" si="12"/>
        <v>0</v>
      </c>
      <c r="L85" s="5">
        <f t="shared" si="13"/>
        <v>0</v>
      </c>
      <c r="M85" s="5">
        <f t="shared" si="14"/>
        <v>0</v>
      </c>
      <c r="N85" s="5">
        <f t="shared" si="15"/>
        <v>0</v>
      </c>
      <c r="O85" s="5">
        <f t="shared" si="16"/>
        <v>0</v>
      </c>
    </row>
    <row r="86" spans="1:15" ht="10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0.5">
      <c r="A87" s="5"/>
      <c r="B87" s="5"/>
      <c r="C87" s="5" t="s">
        <v>158</v>
      </c>
      <c r="D87" s="5"/>
      <c r="E87" s="5"/>
      <c r="F87" s="8">
        <f aca="true" t="shared" si="17" ref="F87:O87">SUM(F68:F85)</f>
        <v>3</v>
      </c>
      <c r="G87" s="9">
        <f t="shared" si="17"/>
        <v>0</v>
      </c>
      <c r="H87" s="9">
        <f t="shared" si="17"/>
        <v>0</v>
      </c>
      <c r="I87" s="9">
        <f t="shared" si="17"/>
        <v>85.67</v>
      </c>
      <c r="J87" s="8">
        <f t="shared" si="17"/>
        <v>3</v>
      </c>
      <c r="K87" s="10">
        <f t="shared" si="17"/>
        <v>29044.68</v>
      </c>
      <c r="L87" s="10">
        <f t="shared" si="17"/>
        <v>74538.72000000002</v>
      </c>
      <c r="M87" s="10">
        <f t="shared" si="17"/>
        <v>37309.69</v>
      </c>
      <c r="N87" s="10">
        <f t="shared" si="17"/>
        <v>29503.05</v>
      </c>
      <c r="O87" s="10">
        <f t="shared" si="17"/>
        <v>170396.14</v>
      </c>
    </row>
    <row r="88" spans="1:15" ht="10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0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0.5">
      <c r="A90" s="5" t="s">
        <v>187</v>
      </c>
      <c r="B90" s="5" t="s">
        <v>159</v>
      </c>
      <c r="C90" s="5" t="s">
        <v>160</v>
      </c>
      <c r="D90" s="5" t="s">
        <v>161</v>
      </c>
      <c r="E90" s="5" t="s">
        <v>162</v>
      </c>
      <c r="F90" s="8">
        <v>1</v>
      </c>
      <c r="G90" s="9">
        <v>31</v>
      </c>
      <c r="H90" s="9">
        <v>2.94</v>
      </c>
      <c r="I90" s="9">
        <v>25.36</v>
      </c>
      <c r="J90" s="8"/>
      <c r="K90" s="5">
        <f aca="true" t="shared" si="18" ref="K90:K98">ROUND(((+F90+G90+H90+J90)*$C$6)+(I90*$C$7),2)</f>
        <v>13489.13</v>
      </c>
      <c r="L90" s="5">
        <f aca="true" t="shared" si="19" ref="L90:L98">ROUND((+F90+G90+H90+I90+J90)*$C$8,2)</f>
        <v>49031.14</v>
      </c>
      <c r="M90" s="5">
        <f aca="true" t="shared" si="20" ref="M90:M98">ROUND((+F90+G90+H90+I90+J90)*$C$9,2)</f>
        <v>24542.1</v>
      </c>
      <c r="N90" s="5">
        <f aca="true" t="shared" si="21" ref="N90:N98">ROUND((+I90*$C$11)+((F90+G90+H90+J90)*$C$10),2)</f>
        <v>23498.04</v>
      </c>
      <c r="O90" s="5">
        <f aca="true" t="shared" si="22" ref="O90:O98">SUM(K90:N90)</f>
        <v>110560.41</v>
      </c>
    </row>
    <row r="91" spans="1:15" ht="10.5">
      <c r="A91" s="5" t="s">
        <v>187</v>
      </c>
      <c r="B91" s="5" t="s">
        <v>159</v>
      </c>
      <c r="C91" s="5" t="s">
        <v>160</v>
      </c>
      <c r="D91" s="5" t="s">
        <v>163</v>
      </c>
      <c r="E91" s="5" t="s">
        <v>164</v>
      </c>
      <c r="F91" s="8">
        <v>0</v>
      </c>
      <c r="G91" s="9">
        <v>1</v>
      </c>
      <c r="H91" s="9">
        <v>1</v>
      </c>
      <c r="I91" s="9">
        <v>2.47</v>
      </c>
      <c r="J91" s="8"/>
      <c r="K91" s="5">
        <f t="shared" si="18"/>
        <v>1106.87</v>
      </c>
      <c r="L91" s="5">
        <f t="shared" si="19"/>
        <v>3634.65</v>
      </c>
      <c r="M91" s="5">
        <f t="shared" si="20"/>
        <v>1819.29</v>
      </c>
      <c r="N91" s="5">
        <f t="shared" si="21"/>
        <v>1664</v>
      </c>
      <c r="O91" s="5">
        <f t="shared" si="22"/>
        <v>8224.810000000001</v>
      </c>
    </row>
    <row r="92" spans="1:15" ht="10.5">
      <c r="A92" s="5" t="s">
        <v>186</v>
      </c>
      <c r="B92" s="5" t="s">
        <v>159</v>
      </c>
      <c r="C92" s="5" t="s">
        <v>165</v>
      </c>
      <c r="D92" s="5" t="s">
        <v>166</v>
      </c>
      <c r="E92" s="5" t="s">
        <v>184</v>
      </c>
      <c r="F92" s="8">
        <v>0</v>
      </c>
      <c r="G92" s="9"/>
      <c r="H92" s="9"/>
      <c r="I92" s="9">
        <v>0</v>
      </c>
      <c r="J92" s="8">
        <v>0</v>
      </c>
      <c r="K92" s="5">
        <f t="shared" si="18"/>
        <v>0</v>
      </c>
      <c r="L92" s="5">
        <f t="shared" si="19"/>
        <v>0</v>
      </c>
      <c r="M92" s="5">
        <f t="shared" si="20"/>
        <v>0</v>
      </c>
      <c r="N92" s="5">
        <f t="shared" si="21"/>
        <v>0</v>
      </c>
      <c r="O92" s="5">
        <f t="shared" si="22"/>
        <v>0</v>
      </c>
    </row>
    <row r="93" spans="1:15" ht="10.5">
      <c r="A93" s="5" t="s">
        <v>63</v>
      </c>
      <c r="B93" s="5" t="s">
        <v>159</v>
      </c>
      <c r="C93" s="5" t="s">
        <v>165</v>
      </c>
      <c r="D93" s="5" t="s">
        <v>167</v>
      </c>
      <c r="E93" s="5" t="s">
        <v>185</v>
      </c>
      <c r="F93" s="8">
        <v>0</v>
      </c>
      <c r="G93" s="9"/>
      <c r="H93" s="9"/>
      <c r="I93" s="9">
        <v>0</v>
      </c>
      <c r="J93" s="8">
        <v>0</v>
      </c>
      <c r="K93" s="5">
        <f t="shared" si="18"/>
        <v>0</v>
      </c>
      <c r="L93" s="5">
        <f t="shared" si="19"/>
        <v>0</v>
      </c>
      <c r="M93" s="5">
        <f t="shared" si="20"/>
        <v>0</v>
      </c>
      <c r="N93" s="5">
        <f t="shared" si="21"/>
        <v>0</v>
      </c>
      <c r="O93" s="5">
        <f t="shared" si="22"/>
        <v>0</v>
      </c>
    </row>
    <row r="94" spans="1:15" ht="10.5">
      <c r="A94" s="5" t="s">
        <v>78</v>
      </c>
      <c r="B94" s="5" t="s">
        <v>159</v>
      </c>
      <c r="C94" s="5" t="s">
        <v>165</v>
      </c>
      <c r="D94" s="5" t="s">
        <v>159</v>
      </c>
      <c r="E94" s="5" t="s">
        <v>168</v>
      </c>
      <c r="F94" s="8">
        <v>0</v>
      </c>
      <c r="G94" s="9"/>
      <c r="H94" s="9"/>
      <c r="I94" s="9">
        <v>0</v>
      </c>
      <c r="J94" s="8">
        <v>0</v>
      </c>
      <c r="K94" s="5">
        <f t="shared" si="18"/>
        <v>0</v>
      </c>
      <c r="L94" s="5">
        <f t="shared" si="19"/>
        <v>0</v>
      </c>
      <c r="M94" s="5">
        <f t="shared" si="20"/>
        <v>0</v>
      </c>
      <c r="N94" s="5">
        <f t="shared" si="21"/>
        <v>0</v>
      </c>
      <c r="O94" s="5">
        <f t="shared" si="22"/>
        <v>0</v>
      </c>
    </row>
    <row r="95" spans="1:15" ht="10.5">
      <c r="A95" s="5" t="s">
        <v>63</v>
      </c>
      <c r="B95" s="5" t="s">
        <v>159</v>
      </c>
      <c r="C95" s="5" t="s">
        <v>165</v>
      </c>
      <c r="D95" s="5" t="s">
        <v>169</v>
      </c>
      <c r="E95" s="5" t="s">
        <v>170</v>
      </c>
      <c r="F95" s="8">
        <v>0</v>
      </c>
      <c r="G95" s="9"/>
      <c r="H95" s="9"/>
      <c r="I95" s="9">
        <v>0</v>
      </c>
      <c r="J95" s="8">
        <v>0</v>
      </c>
      <c r="K95" s="5">
        <f t="shared" si="18"/>
        <v>0</v>
      </c>
      <c r="L95" s="5">
        <f t="shared" si="19"/>
        <v>0</v>
      </c>
      <c r="M95" s="5">
        <f t="shared" si="20"/>
        <v>0</v>
      </c>
      <c r="N95" s="5">
        <f t="shared" si="21"/>
        <v>0</v>
      </c>
      <c r="O95" s="5">
        <f t="shared" si="22"/>
        <v>0</v>
      </c>
    </row>
    <row r="96" spans="1:15" ht="10.5">
      <c r="A96" s="5" t="s">
        <v>186</v>
      </c>
      <c r="B96" s="5" t="s">
        <v>159</v>
      </c>
      <c r="C96" s="5" t="s">
        <v>165</v>
      </c>
      <c r="D96" s="5" t="s">
        <v>171</v>
      </c>
      <c r="E96" s="5" t="s">
        <v>172</v>
      </c>
      <c r="F96" s="8">
        <v>0</v>
      </c>
      <c r="G96" s="9"/>
      <c r="H96" s="9"/>
      <c r="I96" s="9">
        <v>1.66</v>
      </c>
      <c r="J96" s="8">
        <v>0</v>
      </c>
      <c r="K96" s="5">
        <f t="shared" si="18"/>
        <v>545.64</v>
      </c>
      <c r="L96" s="5">
        <f t="shared" si="19"/>
        <v>1349.78</v>
      </c>
      <c r="M96" s="5">
        <f t="shared" si="20"/>
        <v>675.62</v>
      </c>
      <c r="N96" s="5">
        <f t="shared" si="21"/>
        <v>519.91</v>
      </c>
      <c r="O96" s="5">
        <f t="shared" si="22"/>
        <v>3090.95</v>
      </c>
    </row>
    <row r="97" spans="1:15" ht="10.5">
      <c r="A97" s="5" t="s">
        <v>63</v>
      </c>
      <c r="B97" s="5" t="s">
        <v>159</v>
      </c>
      <c r="C97" s="5" t="s">
        <v>165</v>
      </c>
      <c r="D97" s="5" t="s">
        <v>173</v>
      </c>
      <c r="E97" s="5" t="s">
        <v>174</v>
      </c>
      <c r="F97" s="8">
        <v>0</v>
      </c>
      <c r="G97" s="9"/>
      <c r="H97" s="9"/>
      <c r="I97" s="9">
        <v>1</v>
      </c>
      <c r="J97" s="8">
        <v>0</v>
      </c>
      <c r="K97" s="5">
        <f t="shared" si="18"/>
        <v>328.7</v>
      </c>
      <c r="L97" s="5">
        <f t="shared" si="19"/>
        <v>813.12</v>
      </c>
      <c r="M97" s="5">
        <f t="shared" si="20"/>
        <v>407</v>
      </c>
      <c r="N97" s="5">
        <f t="shared" si="21"/>
        <v>313.2</v>
      </c>
      <c r="O97" s="5">
        <f t="shared" si="22"/>
        <v>1862.02</v>
      </c>
    </row>
    <row r="98" spans="1:15" ht="10.5">
      <c r="A98" s="5" t="s">
        <v>63</v>
      </c>
      <c r="B98" s="5" t="s">
        <v>159</v>
      </c>
      <c r="C98" s="5" t="s">
        <v>165</v>
      </c>
      <c r="D98" s="5" t="s">
        <v>175</v>
      </c>
      <c r="E98" s="5" t="s">
        <v>176</v>
      </c>
      <c r="F98" s="8">
        <v>0</v>
      </c>
      <c r="G98" s="9"/>
      <c r="H98" s="9"/>
      <c r="I98" s="9">
        <v>7.5</v>
      </c>
      <c r="J98" s="8">
        <v>0</v>
      </c>
      <c r="K98" s="5">
        <f t="shared" si="18"/>
        <v>2465.25</v>
      </c>
      <c r="L98" s="5">
        <f t="shared" si="19"/>
        <v>6098.4</v>
      </c>
      <c r="M98" s="5">
        <f t="shared" si="20"/>
        <v>3052.5</v>
      </c>
      <c r="N98" s="5">
        <f t="shared" si="21"/>
        <v>2349</v>
      </c>
      <c r="O98" s="5">
        <f t="shared" si="22"/>
        <v>13965.15</v>
      </c>
    </row>
    <row r="99" spans="1:15" ht="10.5">
      <c r="A99" s="5"/>
      <c r="B99" s="5"/>
      <c r="C99" s="5"/>
      <c r="D99" s="5"/>
      <c r="E99" s="5"/>
      <c r="F99" s="8"/>
      <c r="G99" s="9"/>
      <c r="H99" s="9"/>
      <c r="I99" s="9"/>
      <c r="J99" s="8"/>
      <c r="K99" s="5"/>
      <c r="L99" s="5"/>
      <c r="M99" s="5"/>
      <c r="N99" s="5"/>
      <c r="O99" s="5"/>
    </row>
    <row r="100" spans="1:15" ht="10.5">
      <c r="A100" s="5"/>
      <c r="B100" s="5"/>
      <c r="C100" s="5" t="s">
        <v>177</v>
      </c>
      <c r="D100" s="5"/>
      <c r="E100" s="5"/>
      <c r="F100" s="8">
        <f aca="true" t="shared" si="23" ref="F100:O100">SUM(F90:F98)</f>
        <v>1</v>
      </c>
      <c r="G100" s="9">
        <f t="shared" si="23"/>
        <v>32</v>
      </c>
      <c r="H100" s="9">
        <f t="shared" si="23"/>
        <v>3.94</v>
      </c>
      <c r="I100" s="9">
        <f t="shared" si="23"/>
        <v>37.989999999999995</v>
      </c>
      <c r="J100" s="8">
        <f t="shared" si="23"/>
        <v>0</v>
      </c>
      <c r="K100" s="10">
        <f t="shared" si="23"/>
        <v>17935.59</v>
      </c>
      <c r="L100" s="10">
        <f t="shared" si="23"/>
        <v>60927.090000000004</v>
      </c>
      <c r="M100" s="10">
        <f t="shared" si="23"/>
        <v>30496.51</v>
      </c>
      <c r="N100" s="10">
        <f t="shared" si="23"/>
        <v>28344.15</v>
      </c>
      <c r="O100" s="10">
        <f t="shared" si="23"/>
        <v>137703.34</v>
      </c>
    </row>
    <row r="101" spans="1:15" ht="10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0.5">
      <c r="A102" s="5" t="s">
        <v>178</v>
      </c>
      <c r="B102" s="5"/>
      <c r="C102" s="5" t="s">
        <v>178</v>
      </c>
      <c r="D102" s="5"/>
      <c r="E102" s="5"/>
      <c r="F102" s="8">
        <f aca="true" t="shared" si="24" ref="F102:O102">SUM(F18:F100)/2</f>
        <v>78</v>
      </c>
      <c r="G102" s="9">
        <f t="shared" si="24"/>
        <v>812.6599999999999</v>
      </c>
      <c r="H102" s="9">
        <f t="shared" si="24"/>
        <v>63.27</v>
      </c>
      <c r="I102" s="9">
        <f t="shared" si="24"/>
        <v>896.0900000000001</v>
      </c>
      <c r="J102" s="8">
        <f t="shared" si="24"/>
        <v>10</v>
      </c>
      <c r="K102" s="10">
        <f t="shared" si="24"/>
        <v>436714.88999999996</v>
      </c>
      <c r="L102" s="10">
        <f t="shared" si="24"/>
        <v>1512419.4799999997</v>
      </c>
      <c r="M102" s="10">
        <f t="shared" si="24"/>
        <v>757028.1400000005</v>
      </c>
      <c r="N102" s="10">
        <f t="shared" si="24"/>
        <v>709797.0399999999</v>
      </c>
      <c r="O102" s="10">
        <f t="shared" si="24"/>
        <v>3415959.549999999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Grošelj Nevenka</cp:lastModifiedBy>
  <cp:lastPrinted>2012-10-02T09:39:30Z</cp:lastPrinted>
  <dcterms:created xsi:type="dcterms:W3CDTF">2012-09-10T09:51:16Z</dcterms:created>
  <dcterms:modified xsi:type="dcterms:W3CDTF">2012-10-02T10:06:30Z</dcterms:modified>
  <cp:category/>
  <cp:version/>
  <cp:contentType/>
  <cp:contentStatus/>
</cp:coreProperties>
</file>