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50" activeTab="0"/>
  </bookViews>
  <sheets>
    <sheet name="ARRS-RPROG-VPETOST-K-A3-201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<sst xmlns="http://schemas.openxmlformats.org/spreadsheetml/2006/main" count="28" uniqueCount="28">
  <si>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Mejna vrednost = 15 FTE</t>
  </si>
  <si>
    <t>Tip A3</t>
  </si>
  <si>
    <t>EU / MED</t>
  </si>
  <si>
    <t>GOSP</t>
  </si>
  <si>
    <t>MIN</t>
  </si>
  <si>
    <t>Drugo - GOSP</t>
  </si>
  <si>
    <t>A3 skupine</t>
  </si>
  <si>
    <t>Zap. št. skupine</t>
  </si>
  <si>
    <t>A3 skupine 2 (GOSP)</t>
  </si>
  <si>
    <t>A3 skupin 1, 3, 4 in 5</t>
  </si>
  <si>
    <t>A3</t>
  </si>
  <si>
    <t>Vrednost raziskovalne ure kategorije C raziskovalnega programa za zadnje leto</t>
  </si>
  <si>
    <t>Vrednost FTE kategorije C raziskovalnega programa za zadnje leto</t>
  </si>
  <si>
    <t>Zaposlitev za manj kot 80% za R&amp;D, s pedagoško zaposlitvijo</t>
  </si>
  <si>
    <t>Zadnje leto obdobja</t>
  </si>
  <si>
    <t>Faktor skupine</t>
  </si>
  <si>
    <t xml:space="preserve"> - vnos parametrov ARRS</t>
  </si>
  <si>
    <t xml:space="preserve"> - obvezen vnos RO</t>
  </si>
  <si>
    <t xml:space="preserve"> - možen vnos RO</t>
  </si>
  <si>
    <t>Izračun A3 na podlagi vrednosti prihodkov za 5 letno obdobje (2011 - 2015)</t>
  </si>
  <si>
    <t>Prihodki v RO izven gosp. družb (v EUR) 2011 - 2015</t>
  </si>
  <si>
    <t>Prihodki v RO - gosp. družbah (v EUR) 2011 - 2015</t>
  </si>
  <si>
    <t>Upoštevani prihodki (v EUR) 2011 - 2015</t>
  </si>
  <si>
    <t>PF (DA / NE)</t>
  </si>
  <si>
    <t>PF</t>
  </si>
  <si>
    <t>Prihodki za izračun (v EUR) 2011 - 2015</t>
  </si>
  <si>
    <t>Drugo - OST</t>
  </si>
  <si>
    <t>Vpis in izračun podatkov za informativni izračun ocene A3 sledita določilom Pravilnika o postopkih (so)financiranja, ocenjevanja in spremljanju izvajanja raziskovalne dejavnosti in Metodologije ocenjevanja prijav za razpise.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</si>
</sst>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2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3" fontId="0" fillId="33" borderId="13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5" borderId="24" xfId="0" applyFill="1" applyBorder="1" applyAlignment="1">
      <alignment/>
    </xf>
    <xf numFmtId="2" fontId="0" fillId="35" borderId="25" xfId="0" applyNumberFormat="1" applyFill="1" applyBorder="1" applyAlignment="1">
      <alignment/>
    </xf>
    <xf numFmtId="0" fontId="2" fillId="35" borderId="26" xfId="0" applyFont="1" applyFill="1" applyBorder="1" applyAlignment="1">
      <alignment vertical="center"/>
    </xf>
    <xf numFmtId="1" fontId="0" fillId="36" borderId="1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33" borderId="28" xfId="0" applyNumberFormat="1" applyFill="1" applyBorder="1" applyAlignment="1" applyProtection="1">
      <alignment/>
      <protection locked="0"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4" fontId="0" fillId="36" borderId="10" xfId="0" applyNumberFormat="1" applyFill="1" applyBorder="1" applyAlignment="1" applyProtection="1">
      <alignment/>
      <protection/>
    </xf>
    <xf numFmtId="1" fontId="0" fillId="36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3" fontId="0" fillId="33" borderId="10" xfId="0" applyNumberFormat="1" applyFill="1" applyBorder="1" applyAlignment="1" applyProtection="1">
      <alignment/>
      <protection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" max="1" width="3.00390625" style="0" customWidth="1"/>
    <col min="3" max="3" width="12.421875" style="0" customWidth="1"/>
    <col min="4" max="5" width="14.140625" style="0" customWidth="1"/>
    <col min="6" max="6" width="10.00390625" style="0" customWidth="1"/>
    <col min="7" max="7" width="14.140625" style="0" customWidth="1"/>
    <col min="8" max="8" width="15.8515625" style="0" customWidth="1"/>
    <col min="9" max="9" width="14.140625" style="0" customWidth="1"/>
  </cols>
  <sheetData>
    <row r="2" ht="18.75">
      <c r="B2" s="18" t="s">
        <v>19</v>
      </c>
    </row>
    <row r="4" spans="2:9" ht="15">
      <c r="B4" s="12" t="s">
        <v>14</v>
      </c>
      <c r="C4" s="13"/>
      <c r="D4" s="13"/>
      <c r="E4" s="13"/>
      <c r="F4" s="13"/>
      <c r="G4" s="13"/>
      <c r="H4" s="13"/>
      <c r="I4" s="40">
        <v>2015</v>
      </c>
    </row>
    <row r="5" spans="2:9" ht="15">
      <c r="B5" s="12" t="s">
        <v>11</v>
      </c>
      <c r="C5" s="13"/>
      <c r="D5" s="13"/>
      <c r="E5" s="13"/>
      <c r="F5" s="13"/>
      <c r="G5" s="13"/>
      <c r="H5" s="13"/>
      <c r="I5" s="39">
        <v>38.33</v>
      </c>
    </row>
    <row r="6" spans="2:9" ht="15">
      <c r="B6" s="16" t="s">
        <v>12</v>
      </c>
      <c r="C6" s="17"/>
      <c r="D6" s="17"/>
      <c r="E6" s="17"/>
      <c r="F6" s="17"/>
      <c r="G6" s="17"/>
      <c r="H6" s="17"/>
      <c r="I6" s="11">
        <f>+ROUND(I5*1700,2)</f>
        <v>65161</v>
      </c>
    </row>
    <row r="7" spans="2:9" ht="15">
      <c r="B7" s="14" t="s">
        <v>0</v>
      </c>
      <c r="C7" s="15"/>
      <c r="D7" s="15"/>
      <c r="E7" s="15"/>
      <c r="F7" s="15"/>
      <c r="G7" s="15"/>
      <c r="H7" s="15"/>
      <c r="I7" s="3">
        <f>+I6*15</f>
        <v>977415</v>
      </c>
    </row>
    <row r="10" spans="2:9" ht="15">
      <c r="B10" s="16" t="s">
        <v>13</v>
      </c>
      <c r="C10" s="17"/>
      <c r="D10" s="17"/>
      <c r="E10" s="17"/>
      <c r="F10" s="17"/>
      <c r="G10" s="17"/>
      <c r="H10" s="17" t="s">
        <v>23</v>
      </c>
      <c r="I10" s="27"/>
    </row>
    <row r="12" ht="15.75" thickBot="1"/>
    <row r="13" spans="2:13" ht="63.75" customHeight="1" thickBot="1">
      <c r="B13" s="8" t="s">
        <v>7</v>
      </c>
      <c r="C13" s="9" t="s">
        <v>1</v>
      </c>
      <c r="D13" s="9" t="s">
        <v>20</v>
      </c>
      <c r="E13" s="9" t="s">
        <v>21</v>
      </c>
      <c r="F13" s="9" t="s">
        <v>15</v>
      </c>
      <c r="G13" s="9" t="s">
        <v>22</v>
      </c>
      <c r="H13" s="21" t="s">
        <v>24</v>
      </c>
      <c r="I13" s="9" t="s">
        <v>25</v>
      </c>
      <c r="J13" s="10" t="s">
        <v>6</v>
      </c>
      <c r="K13" s="1"/>
      <c r="M13" s="1"/>
    </row>
    <row r="14" spans="2:10" ht="15">
      <c r="B14" s="32">
        <v>1</v>
      </c>
      <c r="C14" s="33" t="s">
        <v>2</v>
      </c>
      <c r="D14" s="34"/>
      <c r="E14" s="34"/>
      <c r="F14" s="33">
        <v>1</v>
      </c>
      <c r="G14" s="35">
        <f>+(D14+E14)*F14</f>
        <v>0</v>
      </c>
      <c r="H14" s="36">
        <f>+IF(I$10="NE",1,IF(I$10="DA",1.5,0))</f>
        <v>0</v>
      </c>
      <c r="I14" s="35">
        <f>+H14*G14</f>
        <v>0</v>
      </c>
      <c r="J14" s="37">
        <f>+MIN(ROUND(I14/I$7*10,2),5)</f>
        <v>0</v>
      </c>
    </row>
    <row r="15" spans="2:10" ht="15">
      <c r="B15" s="4">
        <v>2</v>
      </c>
      <c r="C15" s="2" t="s">
        <v>3</v>
      </c>
      <c r="D15" s="25"/>
      <c r="E15" s="25"/>
      <c r="F15" s="2">
        <v>1.5</v>
      </c>
      <c r="G15" s="3">
        <f>+(D15)*F15</f>
        <v>0</v>
      </c>
      <c r="H15" s="19">
        <f>+IF(I$10="NE",1,IF(I$10="DA",1.5,0))</f>
        <v>0</v>
      </c>
      <c r="I15" s="3">
        <f>+H15*G15</f>
        <v>0</v>
      </c>
      <c r="J15" s="22">
        <f>+MIN(ROUND(I15/I$7*10,2),10)</f>
        <v>0</v>
      </c>
    </row>
    <row r="16" spans="2:10" ht="15">
      <c r="B16" s="4">
        <v>3</v>
      </c>
      <c r="C16" s="2" t="s">
        <v>4</v>
      </c>
      <c r="D16" s="25"/>
      <c r="E16" s="25"/>
      <c r="F16" s="2">
        <v>0.5</v>
      </c>
      <c r="G16" s="3">
        <f>+(D16+E16)*F16</f>
        <v>0</v>
      </c>
      <c r="H16" s="19">
        <f>+IF(I$10="NE",1,IF(I$10="DA",1.5,0))</f>
        <v>0</v>
      </c>
      <c r="I16" s="3">
        <f>+H16*G16</f>
        <v>0</v>
      </c>
      <c r="J16" s="22">
        <f>+MIN(ROUND(I16/I$7*10,2),5)</f>
        <v>0</v>
      </c>
    </row>
    <row r="17" spans="2:10" ht="15">
      <c r="B17" s="4">
        <v>4</v>
      </c>
      <c r="C17" s="2" t="s">
        <v>26</v>
      </c>
      <c r="D17" s="25"/>
      <c r="E17" s="25"/>
      <c r="F17" s="2">
        <v>0.5</v>
      </c>
      <c r="G17" s="3">
        <f>+(D17+E17)*F17</f>
        <v>0</v>
      </c>
      <c r="H17" s="19">
        <f>+IF(I$10="NE",1,IF(I$10="DA",1.5,0))</f>
        <v>0</v>
      </c>
      <c r="I17" s="3">
        <f>+H17*G17</f>
        <v>0</v>
      </c>
      <c r="J17" s="22">
        <f>+MIN(ROUND(I17/I$7*10,2),5)</f>
        <v>0</v>
      </c>
    </row>
    <row r="18" spans="2:10" ht="15.75" thickBot="1">
      <c r="B18" s="5">
        <v>5</v>
      </c>
      <c r="C18" s="6" t="s">
        <v>5</v>
      </c>
      <c r="D18" s="26"/>
      <c r="E18" s="26"/>
      <c r="F18" s="6">
        <v>0.5</v>
      </c>
      <c r="G18" s="7">
        <f>+(D18)*F18</f>
        <v>0</v>
      </c>
      <c r="H18" s="20">
        <f>+IF(I$10="NE",1,IF(I$10="DA",1.5,0))</f>
        <v>0</v>
      </c>
      <c r="I18" s="7">
        <f>+H18*G18</f>
        <v>0</v>
      </c>
      <c r="J18" s="38">
        <f>+MIN(ROUND(I18/I$7*10,2),5)</f>
        <v>0</v>
      </c>
    </row>
    <row r="19" ht="15">
      <c r="J19" s="23"/>
    </row>
    <row r="20" spans="8:10" ht="15">
      <c r="H20" s="16" t="s">
        <v>8</v>
      </c>
      <c r="I20" s="17"/>
      <c r="J20" s="24">
        <f>+J15</f>
        <v>0</v>
      </c>
    </row>
    <row r="21" spans="2:10" ht="15">
      <c r="B21" s="31"/>
      <c r="C21" t="s">
        <v>16</v>
      </c>
      <c r="H21" s="14" t="s">
        <v>9</v>
      </c>
      <c r="I21" s="15"/>
      <c r="J21" s="24">
        <f>+MIN(J14+J16+J17+J18,5)</f>
        <v>0</v>
      </c>
    </row>
    <row r="22" spans="2:10" ht="15.75" thickBot="1">
      <c r="B22" s="41"/>
      <c r="C22" t="s">
        <v>17</v>
      </c>
      <c r="J22" s="23"/>
    </row>
    <row r="23" spans="2:10" ht="15.75" customHeight="1" thickBot="1">
      <c r="B23" s="42"/>
      <c r="C23" t="s">
        <v>18</v>
      </c>
      <c r="H23" s="30" t="s">
        <v>10</v>
      </c>
      <c r="I23" s="28"/>
      <c r="J23" s="29">
        <f>+MIN(J20+J21,10)</f>
        <v>0</v>
      </c>
    </row>
    <row r="27" spans="2:10" ht="33.75" customHeight="1">
      <c r="B27" s="43" t="s">
        <v>27</v>
      </c>
      <c r="C27" s="44"/>
      <c r="D27" s="44"/>
      <c r="E27" s="44"/>
      <c r="F27" s="44"/>
      <c r="G27" s="44"/>
      <c r="H27" s="44"/>
      <c r="I27" s="44"/>
      <c r="J27" s="45"/>
    </row>
  </sheetData>
  <sheetProtection password="CE79" sheet="1" objects="1" scenarios="1" selectLockedCells="1"/>
  <mergeCells count="1">
    <mergeCell ref="B27:J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J15 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ARRS-RPROG-VPETOST-K-A3-2016</dc:title>
  <dc:subject/>
  <dc:creator>ARRS</dc:creator>
  <cp:keywords/>
  <dc:description/>
  <cp:lastModifiedBy>Test Znanost</cp:lastModifiedBy>
  <cp:lastPrinted>2016-04-07T06:53:59Z</cp:lastPrinted>
  <dcterms:created xsi:type="dcterms:W3CDTF">2015-03-18T17:49:16Z</dcterms:created>
  <dcterms:modified xsi:type="dcterms:W3CDTF">2016-04-07T07:14:38Z</dcterms:modified>
  <cp:category/>
  <cp:version/>
  <cp:contentType/>
  <cp:contentStatus/>
</cp:coreProperties>
</file>